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TEMUCO\"/>
    </mc:Choice>
  </mc:AlternateContent>
  <bookViews>
    <workbookView xWindow="1560" yWindow="840" windowWidth="10380" windowHeight="10680"/>
  </bookViews>
  <sheets>
    <sheet name="TRIGO INVIERNO" sheetId="1" r:id="rId1"/>
  </sheets>
  <definedNames>
    <definedName name="_xlnm.Print_Area" localSheetId="0">'TRIGO INVIERNO'!$A$1:$G$95</definedName>
  </definedNames>
  <calcPr calcId="152511" concurrentCalc="0"/>
</workbook>
</file>

<file path=xl/calcChain.xml><?xml version="1.0" encoding="utf-8"?>
<calcChain xmlns="http://schemas.openxmlformats.org/spreadsheetml/2006/main">
  <c r="C88" i="1" l="1"/>
  <c r="G12" i="1"/>
  <c r="D93" i="1"/>
  <c r="E93" i="1"/>
  <c r="C93" i="1"/>
  <c r="G48" i="1"/>
  <c r="G38" i="1"/>
  <c r="G39" i="1"/>
  <c r="G40" i="1"/>
  <c r="C84" i="1"/>
  <c r="G63" i="1"/>
  <c r="G64" i="1"/>
  <c r="C87" i="1"/>
  <c r="G50" i="1"/>
  <c r="G51" i="1"/>
  <c r="G53" i="1"/>
  <c r="G55" i="1"/>
  <c r="G56" i="1"/>
  <c r="G57" i="1"/>
  <c r="G58" i="1"/>
  <c r="G22" i="1"/>
  <c r="G23" i="1"/>
  <c r="G24" i="1"/>
  <c r="G25" i="1"/>
  <c r="G26" i="1"/>
  <c r="G27" i="1"/>
  <c r="G59" i="1"/>
  <c r="C86" i="1"/>
  <c r="G42" i="1"/>
  <c r="G41" i="1"/>
  <c r="G37" i="1"/>
  <c r="G21" i="1"/>
  <c r="G28" i="1"/>
  <c r="C83" i="1"/>
  <c r="G69" i="1"/>
  <c r="G43" i="1"/>
  <c r="C85" i="1"/>
  <c r="C89" i="1"/>
  <c r="D84" i="1"/>
  <c r="D88" i="1"/>
  <c r="D85" i="1"/>
  <c r="D86" i="1"/>
  <c r="D87" i="1"/>
  <c r="D83" i="1"/>
  <c r="G66" i="1"/>
  <c r="G67" i="1"/>
  <c r="G68" i="1"/>
  <c r="D94" i="1"/>
  <c r="G70" i="1"/>
  <c r="D89" i="1"/>
  <c r="C94" i="1"/>
  <c r="E94" i="1"/>
</calcChain>
</file>

<file path=xl/sharedStrings.xml><?xml version="1.0" encoding="utf-8"?>
<sst xmlns="http://schemas.openxmlformats.org/spreadsheetml/2006/main" count="163" uniqueCount="112">
  <si>
    <t>RUBRO O CULTIVO</t>
  </si>
  <si>
    <t>RENDIMIENTO (qqm/Há.)</t>
  </si>
  <si>
    <t>VARIEDAD</t>
  </si>
  <si>
    <t>FECHA ESTIMADA  PRECIO VENTA</t>
  </si>
  <si>
    <t>NIVEL TECNOLÓGICO</t>
  </si>
  <si>
    <t>REGIÓN</t>
  </si>
  <si>
    <t>AGENCIA DE ÁREA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</si>
  <si>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</si>
  <si>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</si>
  <si>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</si>
  <si>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</si>
  <si>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</si>
  <si>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</si>
  <si>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</si>
  <si>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</si>
  <si>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</si>
  <si>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</si>
  <si>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</si>
  <si>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</si>
  <si>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</si>
  <si>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</si>
  <si>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</si>
  <si>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</si>
  <si>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</si>
  <si>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</si>
  <si>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</si>
  <si>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</si>
  <si>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</si>
  <si>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</si>
  <si>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</si>
  <si>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</si>
  <si>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</si>
  <si>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</si>
  <si>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</si>
  <si>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</si>
  <si>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</si>
  <si>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</si>
  <si>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</si>
  <si>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</si>
  <si>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</si>
  <si>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</si>
  <si>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</si>
  <si>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</si>
  <si>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</si>
  <si>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</si>
  <si>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</si>
  <si>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</si>
  <si>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</si>
  <si>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</si>
  <si>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</si>
  <si>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</si>
  <si>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</si>
  <si>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</si>
  <si>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</si>
  <si>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</si>
  <si>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</si>
  <si>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</si>
  <si>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Costo unitario ($/qqm) (*)</t>
  </si>
  <si>
    <t>(*): Este valor representa el valor mìnimo de venta del producto</t>
  </si>
  <si>
    <t>ARAUCANIA</t>
  </si>
  <si>
    <t>TEMUCO</t>
  </si>
  <si>
    <t>FREIRE-TEMUCO</t>
  </si>
  <si>
    <t>Aplicación de pesticidas</t>
  </si>
  <si>
    <t>Cosecha</t>
  </si>
  <si>
    <t>Agosto</t>
  </si>
  <si>
    <t>TRIGO DE INVIERNO</t>
  </si>
  <si>
    <t>INGRESO ESPERADO, CON IVA ($)</t>
  </si>
  <si>
    <t>DESTINO PRODUCCIÓN</t>
  </si>
  <si>
    <t>Araduras (disco y cincel)</t>
  </si>
  <si>
    <t>Marzo-Abril</t>
  </si>
  <si>
    <t>Rastraje</t>
  </si>
  <si>
    <t>Abril-Mayo</t>
  </si>
  <si>
    <t>Desinfección semilla</t>
  </si>
  <si>
    <t xml:space="preserve">Siembra mecanizada </t>
  </si>
  <si>
    <t>Abril-Junio</t>
  </si>
  <si>
    <t>Aplicación de N a la macolla</t>
  </si>
  <si>
    <t>Agosto-Septiembre</t>
  </si>
  <si>
    <t>Aplicación herbicida postemergencia</t>
  </si>
  <si>
    <t>Enero</t>
  </si>
  <si>
    <t>JM</t>
  </si>
  <si>
    <t>Rastrajes (offset y vibro)</t>
  </si>
  <si>
    <t>Siembra mecanizada</t>
  </si>
  <si>
    <t>Mayo-Junio</t>
  </si>
  <si>
    <t>Aplicación de herbicidas</t>
  </si>
  <si>
    <t>Octubre-Noviembre</t>
  </si>
  <si>
    <t>Cosecha mecanizada</t>
  </si>
  <si>
    <t>SEMILLAS</t>
  </si>
  <si>
    <t xml:space="preserve">Kg </t>
  </si>
  <si>
    <t>HERBICIDAS</t>
  </si>
  <si>
    <t>Aliado</t>
  </si>
  <si>
    <t>Agost-Septiembre</t>
  </si>
  <si>
    <t>MCPA</t>
  </si>
  <si>
    <t xml:space="preserve">Lt </t>
  </si>
  <si>
    <t>FUNGICIDAS</t>
  </si>
  <si>
    <t>NPK (MEZLA 11-30-11)</t>
  </si>
  <si>
    <t>Supernitro (25%N)</t>
  </si>
  <si>
    <t xml:space="preserve">Muriato de K </t>
  </si>
  <si>
    <t>Materiales de cosecha</t>
  </si>
  <si>
    <t xml:space="preserve">Un </t>
  </si>
  <si>
    <t>Análisis de suelo</t>
  </si>
  <si>
    <t>Muestra</t>
  </si>
  <si>
    <t>Abril</t>
  </si>
  <si>
    <t>CRAC BAER / DOLLINCO INIA</t>
  </si>
  <si>
    <t>MEDIO</t>
  </si>
  <si>
    <t>MARZO 2023</t>
  </si>
  <si>
    <t>MOLINOS</t>
  </si>
  <si>
    <t>FEBRERO 2023</t>
  </si>
  <si>
    <t>SEQUIA</t>
  </si>
  <si>
    <t>Semilla de trigo</t>
  </si>
  <si>
    <t>Cripton Xpro</t>
  </si>
  <si>
    <t>PRECIO ESPERADO ($/qqm)</t>
  </si>
  <si>
    <t>Rendimiento (qqm/há)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</si>
</sst>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 applyNumberFormat="0" applyFill="0" applyBorder="0" applyProtection="0"/>
  </cellStyleXfs>
  <cellXfs count="16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/>
    <xf numFmtId="0" fontId="0" fillId="2" borderId="18" xfId="0" applyFont="1" applyFill="1" applyBorder="1" applyAlignment="1"/>
    <xf numFmtId="0" fontId="9" fillId="6" borderId="20" xfId="0" applyFont="1" applyFill="1" applyBorder="1" applyAlignment="1"/>
    <xf numFmtId="3" fontId="7" fillId="2" borderId="5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/>
    </xf>
    <xf numFmtId="165" fontId="7" fillId="2" borderId="5" xfId="0" applyNumberFormat="1" applyFont="1" applyFill="1" applyBorder="1" applyAlignment="1">
      <alignment vertical="center"/>
    </xf>
    <xf numFmtId="0" fontId="4" fillId="6" borderId="19" xfId="0" applyFont="1" applyFill="1" applyBorder="1" applyAlignment="1">
      <alignment vertical="center"/>
    </xf>
    <xf numFmtId="0" fontId="4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1" fillId="2" borderId="20" xfId="0" applyNumberFormat="1" applyFont="1" applyFill="1" applyBorder="1" applyAlignment="1">
      <alignment vertical="center"/>
    </xf>
    <xf numFmtId="0" fontId="9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49" fontId="7" fillId="7" borderId="31" xfId="0" applyNumberFormat="1" applyFont="1" applyFill="1" applyBorder="1" applyAlignment="1">
      <alignment vertical="center"/>
    </xf>
    <xf numFmtId="49" fontId="7" fillId="2" borderId="33" xfId="0" applyNumberFormat="1" applyFont="1" applyFill="1" applyBorder="1" applyAlignment="1">
      <alignment vertical="center"/>
    </xf>
    <xf numFmtId="49" fontId="7" fillId="7" borderId="35" xfId="0" applyNumberFormat="1" applyFont="1" applyFill="1" applyBorder="1" applyAlignment="1">
      <alignment vertical="center"/>
    </xf>
    <xf numFmtId="165" fontId="7" fillId="7" borderId="36" xfId="0" applyNumberFormat="1" applyFont="1" applyFill="1" applyBorder="1" applyAlignment="1">
      <alignment vertical="center"/>
    </xf>
    <xf numFmtId="9" fontId="7" fillId="7" borderId="37" xfId="0" applyNumberFormat="1" applyFont="1" applyFill="1" applyBorder="1" applyAlignment="1">
      <alignment vertical="center"/>
    </xf>
    <xf numFmtId="0" fontId="9" fillId="8" borderId="40" xfId="0" applyFont="1" applyFill="1" applyBorder="1" applyAlignment="1"/>
    <xf numFmtId="0" fontId="9" fillId="2" borderId="20" xfId="0" applyFont="1" applyFill="1" applyBorder="1" applyAlignment="1">
      <alignment vertical="center"/>
    </xf>
    <xf numFmtId="49" fontId="9" fillId="2" borderId="20" xfId="0" applyNumberFormat="1" applyFont="1" applyFill="1" applyBorder="1" applyAlignment="1">
      <alignment vertical="center"/>
    </xf>
    <xf numFmtId="49" fontId="7" fillId="2" borderId="41" xfId="0" applyNumberFormat="1" applyFont="1" applyFill="1" applyBorder="1" applyAlignment="1">
      <alignment vertical="center"/>
    </xf>
    <xf numFmtId="0" fontId="9" fillId="2" borderId="42" xfId="0" applyFont="1" applyFill="1" applyBorder="1" applyAlignment="1"/>
    <xf numFmtId="0" fontId="9" fillId="2" borderId="43" xfId="0" applyFont="1" applyFill="1" applyBorder="1" applyAlignment="1"/>
    <xf numFmtId="49" fontId="9" fillId="2" borderId="44" xfId="0" applyNumberFormat="1" applyFont="1" applyFill="1" applyBorder="1" applyAlignment="1">
      <alignment vertical="center"/>
    </xf>
    <xf numFmtId="0" fontId="9" fillId="2" borderId="45" xfId="0" applyFont="1" applyFill="1" applyBorder="1" applyAlignment="1"/>
    <xf numFmtId="49" fontId="9" fillId="2" borderId="46" xfId="0" applyNumberFormat="1" applyFont="1" applyFill="1" applyBorder="1" applyAlignment="1">
      <alignment vertical="center"/>
    </xf>
    <xf numFmtId="0" fontId="9" fillId="2" borderId="47" xfId="0" applyFont="1" applyFill="1" applyBorder="1" applyAlignment="1"/>
    <xf numFmtId="0" fontId="9" fillId="2" borderId="48" xfId="0" applyFont="1" applyFill="1" applyBorder="1" applyAlignment="1"/>
    <xf numFmtId="0" fontId="7" fillId="6" borderId="20" xfId="0" applyFont="1" applyFill="1" applyBorder="1" applyAlignment="1">
      <alignment vertical="center"/>
    </xf>
    <xf numFmtId="0" fontId="4" fillId="8" borderId="19" xfId="0" applyFont="1" applyFill="1" applyBorder="1" applyAlignment="1">
      <alignment vertical="center"/>
    </xf>
    <xf numFmtId="49" fontId="12" fillId="8" borderId="20" xfId="0" applyNumberFormat="1" applyFont="1" applyFill="1" applyBorder="1" applyAlignment="1">
      <alignment vertical="center"/>
    </xf>
    <xf numFmtId="0" fontId="4" fillId="8" borderId="20" xfId="0" applyFont="1" applyFill="1" applyBorder="1" applyAlignment="1">
      <alignment vertical="center"/>
    </xf>
    <xf numFmtId="0" fontId="4" fillId="8" borderId="49" xfId="0" applyFont="1" applyFill="1" applyBorder="1" applyAlignment="1">
      <alignment vertical="center"/>
    </xf>
    <xf numFmtId="49" fontId="7" fillId="7" borderId="50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49" fontId="13" fillId="2" borderId="5" xfId="0" applyNumberFormat="1" applyFont="1" applyFill="1" applyBorder="1" applyAlignment="1">
      <alignment horizontal="left" vertical="center" wrapText="1"/>
    </xf>
    <xf numFmtId="49" fontId="14" fillId="2" borderId="5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right" vertical="center" wrapText="1"/>
    </xf>
    <xf numFmtId="9" fontId="7" fillId="2" borderId="34" xfId="0" applyNumberFormat="1" applyFont="1" applyFill="1" applyBorder="1" applyAlignment="1"/>
    <xf numFmtId="49" fontId="7" fillId="7" borderId="21" xfId="0" applyNumberFormat="1" applyFont="1" applyFill="1" applyBorder="1" applyAlignment="1">
      <alignment horizontal="center" vertical="center"/>
    </xf>
    <xf numFmtId="49" fontId="7" fillId="7" borderId="32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vertical="center" wrapText="1"/>
    </xf>
    <xf numFmtId="3" fontId="2" fillId="2" borderId="5" xfId="0" applyNumberFormat="1" applyFont="1" applyFill="1" applyBorder="1" applyAlignment="1">
      <alignment horizontal="right" vertical="center" wrapText="1"/>
    </xf>
    <xf numFmtId="49" fontId="2" fillId="2" borderId="55" xfId="0" applyNumberFormat="1" applyFont="1" applyFill="1" applyBorder="1" applyAlignment="1">
      <alignment horizontal="left" vertical="center" wrapText="1"/>
    </xf>
    <xf numFmtId="49" fontId="2" fillId="2" borderId="53" xfId="0" applyNumberFormat="1" applyFont="1" applyFill="1" applyBorder="1" applyAlignment="1">
      <alignment vertical="center" wrapText="1"/>
    </xf>
    <xf numFmtId="0" fontId="0" fillId="2" borderId="22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right"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4" fontId="2" fillId="2" borderId="55" xfId="0" applyNumberFormat="1" applyFont="1" applyFill="1" applyBorder="1" applyAlignment="1">
      <alignment horizontal="left" vertical="center"/>
    </xf>
    <xf numFmtId="49" fontId="2" fillId="2" borderId="5" xfId="0" applyNumberFormat="1" applyFont="1" applyFill="1" applyBorder="1" applyAlignment="1">
      <alignment horizontal="right" vertical="center" wrapText="1"/>
    </xf>
    <xf numFmtId="166" fontId="2" fillId="2" borderId="5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55" xfId="0" applyNumberFormat="1" applyFont="1" applyFill="1" applyBorder="1" applyAlignment="1">
      <alignment horizontal="left" vertical="center"/>
    </xf>
    <xf numFmtId="49" fontId="15" fillId="3" borderId="57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left"/>
    </xf>
    <xf numFmtId="0" fontId="2" fillId="2" borderId="6" xfId="0" applyFont="1" applyFill="1" applyBorder="1" applyAlignment="1"/>
    <xf numFmtId="3" fontId="2" fillId="2" borderId="5" xfId="0" applyNumberFormat="1" applyFont="1" applyFill="1" applyBorder="1" applyAlignment="1">
      <alignment horizontal="right"/>
    </xf>
    <xf numFmtId="0" fontId="2" fillId="2" borderId="6" xfId="0" applyFont="1" applyFill="1" applyBorder="1" applyAlignment="1">
      <alignment vertical="center"/>
    </xf>
    <xf numFmtId="0" fontId="2" fillId="2" borderId="58" xfId="0" applyFont="1" applyFill="1" applyBorder="1" applyAlignment="1">
      <alignment wrapText="1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5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5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49" fontId="15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5" fillId="3" borderId="13" xfId="0" applyNumberFormat="1" applyFont="1" applyFill="1" applyBorder="1" applyAlignment="1">
      <alignment horizontal="center" vertical="center"/>
    </xf>
    <xf numFmtId="49" fontId="15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5" fillId="3" borderId="11" xfId="0" applyNumberFormat="1" applyFont="1" applyFill="1" applyBorder="1" applyAlignment="1">
      <alignment horizontal="center" vertical="center"/>
    </xf>
    <xf numFmtId="49" fontId="15" fillId="3" borderId="11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3" fontId="14" fillId="0" borderId="53" xfId="0" applyNumberFormat="1" applyFont="1" applyBorder="1" applyAlignment="1">
      <alignment horizontal="center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5" fillId="5" borderId="24" xfId="0" applyNumberFormat="1" applyFont="1" applyFill="1" applyBorder="1" applyAlignment="1">
      <alignment vertical="center"/>
    </xf>
    <xf numFmtId="0" fontId="15" fillId="5" borderId="25" xfId="0" applyFont="1" applyFill="1" applyBorder="1" applyAlignment="1">
      <alignment vertical="center"/>
    </xf>
    <xf numFmtId="164" fontId="15" fillId="5" borderId="26" xfId="0" applyNumberFormat="1" applyFont="1" applyFill="1" applyBorder="1" applyAlignment="1">
      <alignment vertical="center"/>
    </xf>
    <xf numFmtId="49" fontId="15" fillId="3" borderId="27" xfId="0" applyNumberFormat="1" applyFont="1" applyFill="1" applyBorder="1" applyAlignment="1">
      <alignment vertical="center"/>
    </xf>
    <xf numFmtId="0" fontId="15" fillId="3" borderId="13" xfId="0" applyFont="1" applyFill="1" applyBorder="1" applyAlignment="1">
      <alignment vertical="center"/>
    </xf>
    <xf numFmtId="164" fontId="15" fillId="3" borderId="28" xfId="0" applyNumberFormat="1" applyFont="1" applyFill="1" applyBorder="1" applyAlignment="1">
      <alignment vertical="center"/>
    </xf>
    <xf numFmtId="49" fontId="15" fillId="5" borderId="27" xfId="0" applyNumberFormat="1" applyFont="1" applyFill="1" applyBorder="1" applyAlignment="1">
      <alignment vertical="center"/>
    </xf>
    <xf numFmtId="0" fontId="15" fillId="5" borderId="13" xfId="0" applyFont="1" applyFill="1" applyBorder="1" applyAlignment="1">
      <alignment vertical="center"/>
    </xf>
    <xf numFmtId="164" fontId="15" fillId="5" borderId="28" xfId="0" applyNumberFormat="1" applyFont="1" applyFill="1" applyBorder="1" applyAlignment="1">
      <alignment vertical="center"/>
    </xf>
    <xf numFmtId="49" fontId="15" fillId="5" borderId="29" xfId="0" applyNumberFormat="1" applyFont="1" applyFill="1" applyBorder="1" applyAlignment="1">
      <alignment vertical="center"/>
    </xf>
    <xf numFmtId="0" fontId="15" fillId="5" borderId="30" xfId="0" applyFont="1" applyFill="1" applyBorder="1" applyAlignment="1">
      <alignment vertical="center"/>
    </xf>
    <xf numFmtId="0" fontId="14" fillId="2" borderId="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right" vertical="center" wrapText="1"/>
    </xf>
    <xf numFmtId="0" fontId="3" fillId="3" borderId="13" xfId="0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49" fontId="13" fillId="2" borderId="54" xfId="0" applyNumberFormat="1" applyFont="1" applyFill="1" applyBorder="1" applyAlignment="1">
      <alignment horizontal="left" vertical="center" wrapText="1"/>
    </xf>
    <xf numFmtId="49" fontId="15" fillId="3" borderId="59" xfId="0" applyNumberFormat="1" applyFont="1" applyFill="1" applyBorder="1" applyAlignment="1">
      <alignment horizontal="center" vertical="center" wrapText="1"/>
    </xf>
    <xf numFmtId="0" fontId="14" fillId="2" borderId="56" xfId="0" applyFont="1" applyFill="1" applyBorder="1" applyAlignment="1">
      <alignment horizontal="center" vertical="center" wrapText="1"/>
    </xf>
    <xf numFmtId="0" fontId="14" fillId="2" borderId="56" xfId="0" applyFont="1" applyFill="1" applyBorder="1" applyAlignment="1">
      <alignment horizontal="right" vertical="center" wrapText="1"/>
    </xf>
    <xf numFmtId="3" fontId="14" fillId="2" borderId="56" xfId="0" applyNumberFormat="1" applyFont="1" applyFill="1" applyBorder="1" applyAlignment="1">
      <alignment horizontal="right" vertical="center" wrapText="1"/>
    </xf>
    <xf numFmtId="0" fontId="0" fillId="0" borderId="53" xfId="0" applyNumberFormat="1" applyFont="1" applyBorder="1" applyAlignment="1"/>
    <xf numFmtId="164" fontId="15" fillId="5" borderId="30" xfId="0" applyNumberFormat="1" applyFont="1" applyFill="1" applyBorder="1" applyAlignment="1">
      <alignment vertical="center"/>
    </xf>
    <xf numFmtId="3" fontId="0" fillId="0" borderId="53" xfId="0" applyNumberFormat="1" applyFont="1" applyBorder="1" applyAlignment="1"/>
    <xf numFmtId="3" fontId="14" fillId="0" borderId="56" xfId="0" applyNumberFormat="1" applyFont="1" applyFill="1" applyBorder="1" applyAlignment="1">
      <alignment horizontal="right" vertical="center" wrapText="1"/>
    </xf>
    <xf numFmtId="3" fontId="14" fillId="0" borderId="5" xfId="0" applyNumberFormat="1" applyFont="1" applyFill="1" applyBorder="1" applyAlignment="1">
      <alignment horizontal="right" vertical="center" wrapText="1"/>
    </xf>
    <xf numFmtId="3" fontId="2" fillId="2" borderId="60" xfId="0" applyNumberFormat="1" applyFont="1" applyFill="1" applyBorder="1" applyAlignment="1">
      <alignment horizontal="right" wrapText="1"/>
    </xf>
    <xf numFmtId="49" fontId="12" fillId="8" borderId="38" xfId="0" applyNumberFormat="1" applyFont="1" applyFill="1" applyBorder="1" applyAlignment="1">
      <alignment vertical="center"/>
    </xf>
    <xf numFmtId="0" fontId="7" fillId="8" borderId="39" xfId="0" applyFont="1" applyFill="1" applyBorder="1" applyAlignment="1">
      <alignment vertical="center"/>
    </xf>
    <xf numFmtId="49" fontId="2" fillId="2" borderId="54" xfId="0" applyNumberFormat="1" applyFont="1" applyFill="1" applyBorder="1" applyAlignment="1">
      <alignment vertical="center" wrapText="1"/>
    </xf>
    <xf numFmtId="49" fontId="2" fillId="2" borderId="55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4" xfId="0" applyNumberFormat="1" applyFont="1" applyFill="1" applyBorder="1" applyAlignment="1">
      <alignment vertical="center"/>
    </xf>
    <xf numFmtId="49" fontId="2" fillId="2" borderId="55" xfId="0" applyNumberFormat="1" applyFont="1" applyFill="1" applyBorder="1" applyAlignment="1">
      <alignment vertical="center"/>
    </xf>
    <xf numFmtId="49" fontId="16" fillId="3" borderId="5" xfId="0" applyNumberFormat="1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49" fontId="2" fillId="2" borderId="54" xfId="0" applyNumberFormat="1" applyFont="1" applyFill="1" applyBorder="1" applyAlignment="1">
      <alignment horizontal="left" vertical="center"/>
    </xf>
    <xf numFmtId="49" fontId="2" fillId="2" borderId="55" xfId="0" applyNumberFormat="1" applyFont="1" applyFill="1" applyBorder="1" applyAlignment="1">
      <alignment horizontal="left" vertical="center"/>
    </xf>
    <xf numFmtId="1" fontId="7" fillId="7" borderId="51" xfId="0" applyNumberFormat="1" applyFont="1" applyFill="1" applyBorder="1" applyAlignment="1"/>
    <xf numFmtId="1" fontId="7" fillId="7" borderId="52" xfId="0" applyNumberFormat="1" applyFont="1" applyFill="1" applyBorder="1" applyAlignment="1"/>
    <xf numFmtId="165" fontId="7" fillId="7" borderId="36" xfId="0" applyNumberFormat="1" applyFont="1" applyFill="1" applyBorder="1" applyAlignment="1"/>
    <xf numFmtId="165" fontId="7" fillId="7" borderId="37" xfId="0" applyNumberFormat="1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771525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I95"/>
  <sheetViews>
    <sheetView showGridLines="0" tabSelected="1" topLeftCell="A70" zoomScaleNormal="100" zoomScaleSheetLayoutView="120" workbookViewId="0">
      <selection activeCell="L84" sqref="L84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7.855468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43" width="10.85546875" style="1" customWidth="1"/>
  </cols>
  <sheetData>
    <row r="1" spans="1:243" ht="15" customHeight="1" x14ac:dyDescent="0.25">
      <c r="A1" s="2"/>
      <c r="B1" s="2"/>
      <c r="C1" s="2"/>
      <c r="D1" s="2"/>
      <c r="E1" s="2"/>
      <c r="F1" s="2"/>
      <c r="G1" s="2"/>
    </row>
    <row r="2" spans="1:243" ht="15" customHeight="1" x14ac:dyDescent="0.25">
      <c r="A2" s="2"/>
      <c r="B2" s="2"/>
      <c r="C2" s="2"/>
      <c r="D2" s="2"/>
      <c r="E2" s="2"/>
      <c r="F2" s="2"/>
      <c r="G2" s="2"/>
    </row>
    <row r="3" spans="1:243" ht="15" customHeight="1" x14ac:dyDescent="0.25">
      <c r="A3" s="2"/>
      <c r="B3" s="2"/>
      <c r="C3" s="2"/>
      <c r="D3" s="2"/>
      <c r="E3" s="2"/>
      <c r="F3" s="2"/>
      <c r="G3" s="2"/>
    </row>
    <row r="4" spans="1:243" ht="15" customHeight="1" x14ac:dyDescent="0.25">
      <c r="A4" s="2"/>
      <c r="B4" s="2"/>
      <c r="C4" s="2"/>
      <c r="D4" s="2"/>
      <c r="E4" s="2"/>
      <c r="F4" s="2"/>
      <c r="G4" s="2"/>
    </row>
    <row r="5" spans="1:243" ht="15" customHeight="1" x14ac:dyDescent="0.25">
      <c r="A5" s="2"/>
      <c r="B5" s="2"/>
      <c r="C5" s="2"/>
      <c r="D5" s="2"/>
      <c r="E5" s="2"/>
      <c r="F5" s="2"/>
      <c r="G5" s="2"/>
    </row>
    <row r="6" spans="1:243" ht="15" customHeight="1" x14ac:dyDescent="0.25">
      <c r="A6" s="2"/>
      <c r="B6" s="2"/>
      <c r="C6" s="2"/>
      <c r="D6" s="2"/>
      <c r="E6" s="2"/>
      <c r="F6" s="2"/>
      <c r="G6" s="2"/>
    </row>
    <row r="7" spans="1:243" ht="15" customHeight="1" x14ac:dyDescent="0.25">
      <c r="A7" s="2"/>
      <c r="B7" s="2"/>
      <c r="C7" s="2"/>
      <c r="D7" s="2"/>
      <c r="E7" s="2"/>
      <c r="F7" s="2"/>
      <c r="G7" s="2"/>
    </row>
    <row r="8" spans="1:243" ht="15" customHeight="1" x14ac:dyDescent="0.25">
      <c r="A8" s="2"/>
      <c r="B8" s="3"/>
      <c r="C8" s="4"/>
      <c r="D8" s="2"/>
      <c r="E8" s="4"/>
      <c r="F8" s="4"/>
      <c r="G8" s="4"/>
    </row>
    <row r="9" spans="1:243" ht="12" customHeight="1" x14ac:dyDescent="0.25">
      <c r="A9" s="5"/>
      <c r="B9" s="79" t="s">
        <v>0</v>
      </c>
      <c r="C9" s="80" t="s">
        <v>65</v>
      </c>
      <c r="D9" s="81"/>
      <c r="E9" s="150" t="s">
        <v>1</v>
      </c>
      <c r="F9" s="151"/>
      <c r="G9" s="82">
        <v>70</v>
      </c>
    </row>
    <row r="10" spans="1:243" s="73" customFormat="1" ht="13.5" customHeight="1" x14ac:dyDescent="0.25">
      <c r="A10" s="70"/>
      <c r="B10" s="69" t="s">
        <v>2</v>
      </c>
      <c r="C10" s="68" t="s">
        <v>102</v>
      </c>
      <c r="D10" s="83"/>
      <c r="E10" s="148" t="s">
        <v>3</v>
      </c>
      <c r="F10" s="149"/>
      <c r="G10" s="71" t="s">
        <v>104</v>
      </c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  <c r="EJ10" s="72"/>
      <c r="EK10" s="72"/>
      <c r="EL10" s="72"/>
      <c r="EM10" s="72"/>
      <c r="EN10" s="72"/>
      <c r="EO10" s="72"/>
      <c r="EP10" s="72"/>
      <c r="EQ10" s="72"/>
      <c r="ER10" s="72"/>
      <c r="ES10" s="72"/>
      <c r="ET10" s="72"/>
      <c r="EU10" s="72"/>
      <c r="EV10" s="72"/>
      <c r="EW10" s="72"/>
      <c r="EX10" s="72"/>
      <c r="EY10" s="72"/>
      <c r="EZ10" s="72"/>
      <c r="FA10" s="72"/>
      <c r="FB10" s="72"/>
      <c r="FC10" s="72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72"/>
      <c r="GK10" s="72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2"/>
      <c r="GW10" s="72"/>
      <c r="GX10" s="72"/>
      <c r="GY10" s="72"/>
      <c r="GZ10" s="72"/>
      <c r="HA10" s="72"/>
      <c r="HB10" s="72"/>
      <c r="HC10" s="72"/>
      <c r="HD10" s="72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2"/>
      <c r="IA10" s="72"/>
      <c r="IB10" s="72"/>
      <c r="IC10" s="72"/>
      <c r="ID10" s="72"/>
      <c r="IE10" s="72"/>
      <c r="IF10" s="72"/>
      <c r="IG10" s="72"/>
      <c r="IH10" s="72"/>
      <c r="II10" s="72"/>
    </row>
    <row r="11" spans="1:243" s="73" customFormat="1" ht="13.5" customHeight="1" x14ac:dyDescent="0.25">
      <c r="A11" s="70"/>
      <c r="B11" s="69" t="s">
        <v>4</v>
      </c>
      <c r="C11" s="78" t="s">
        <v>103</v>
      </c>
      <c r="D11" s="83"/>
      <c r="E11" s="146" t="s">
        <v>110</v>
      </c>
      <c r="F11" s="147"/>
      <c r="G11" s="76">
        <v>40000</v>
      </c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  <c r="HC11" s="72"/>
      <c r="HD11" s="72"/>
      <c r="HE11" s="72"/>
      <c r="HF11" s="72"/>
      <c r="HG11" s="72"/>
      <c r="HH11" s="72"/>
      <c r="HI11" s="72"/>
      <c r="HJ11" s="72"/>
      <c r="HK11" s="72"/>
      <c r="HL11" s="72"/>
      <c r="HM11" s="72"/>
      <c r="HN11" s="72"/>
      <c r="HO11" s="72"/>
      <c r="HP11" s="72"/>
      <c r="HQ11" s="72"/>
      <c r="HR11" s="72"/>
      <c r="HS11" s="72"/>
      <c r="HT11" s="72"/>
      <c r="HU11" s="72"/>
      <c r="HV11" s="72"/>
      <c r="HW11" s="72"/>
      <c r="HX11" s="72"/>
      <c r="HY11" s="72"/>
      <c r="HZ11" s="72"/>
      <c r="IA11" s="72"/>
      <c r="IB11" s="72"/>
      <c r="IC11" s="72"/>
      <c r="ID11" s="72"/>
      <c r="IE11" s="72"/>
      <c r="IF11" s="72"/>
      <c r="IG11" s="72"/>
      <c r="IH11" s="72"/>
      <c r="II11" s="72"/>
    </row>
    <row r="12" spans="1:243" s="73" customFormat="1" ht="13.5" customHeight="1" x14ac:dyDescent="0.25">
      <c r="A12" s="70"/>
      <c r="B12" s="69" t="s">
        <v>5</v>
      </c>
      <c r="C12" s="68" t="s">
        <v>59</v>
      </c>
      <c r="D12" s="83"/>
      <c r="E12" s="156" t="s">
        <v>66</v>
      </c>
      <c r="F12" s="157"/>
      <c r="G12" s="7">
        <f>G9*G11</f>
        <v>2800000</v>
      </c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  <c r="GJ12" s="72"/>
      <c r="GK12" s="72"/>
      <c r="GL12" s="72"/>
      <c r="GM12" s="72"/>
      <c r="GN12" s="72"/>
      <c r="GO12" s="72"/>
      <c r="GP12" s="72"/>
      <c r="GQ12" s="72"/>
      <c r="GR12" s="72"/>
      <c r="GS12" s="72"/>
      <c r="GT12" s="72"/>
      <c r="GU12" s="72"/>
      <c r="GV12" s="72"/>
      <c r="GW12" s="72"/>
      <c r="GX12" s="72"/>
      <c r="GY12" s="72"/>
      <c r="GZ12" s="72"/>
      <c r="HA12" s="72"/>
      <c r="HB12" s="72"/>
      <c r="HC12" s="72"/>
      <c r="HD12" s="72"/>
      <c r="HE12" s="72"/>
      <c r="HF12" s="72"/>
      <c r="HG12" s="72"/>
      <c r="HH12" s="72"/>
      <c r="HI12" s="72"/>
      <c r="HJ12" s="72"/>
      <c r="HK12" s="72"/>
      <c r="HL12" s="72"/>
      <c r="HM12" s="72"/>
      <c r="HN12" s="72"/>
      <c r="HO12" s="72"/>
      <c r="HP12" s="72"/>
      <c r="HQ12" s="72"/>
      <c r="HR12" s="72"/>
      <c r="HS12" s="72"/>
      <c r="HT12" s="72"/>
      <c r="HU12" s="72"/>
      <c r="HV12" s="72"/>
      <c r="HW12" s="72"/>
      <c r="HX12" s="72"/>
      <c r="HY12" s="72"/>
      <c r="HZ12" s="72"/>
      <c r="IA12" s="72"/>
      <c r="IB12" s="72"/>
      <c r="IC12" s="72"/>
      <c r="ID12" s="72"/>
      <c r="IE12" s="72"/>
      <c r="IF12" s="72"/>
      <c r="IG12" s="72"/>
      <c r="IH12" s="72"/>
      <c r="II12" s="72"/>
    </row>
    <row r="13" spans="1:243" s="73" customFormat="1" ht="13.5" customHeight="1" x14ac:dyDescent="0.25">
      <c r="A13" s="70"/>
      <c r="B13" s="69" t="s">
        <v>6</v>
      </c>
      <c r="C13" s="78" t="s">
        <v>60</v>
      </c>
      <c r="D13" s="83"/>
      <c r="E13" s="146" t="s">
        <v>67</v>
      </c>
      <c r="F13" s="147"/>
      <c r="G13" s="71" t="s">
        <v>105</v>
      </c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  <c r="HG13" s="72"/>
      <c r="HH13" s="72"/>
      <c r="HI13" s="72"/>
      <c r="HJ13" s="72"/>
      <c r="HK13" s="72"/>
      <c r="HL13" s="72"/>
      <c r="HM13" s="72"/>
      <c r="HN13" s="72"/>
      <c r="HO13" s="72"/>
      <c r="HP13" s="72"/>
      <c r="HQ13" s="72"/>
      <c r="HR13" s="72"/>
      <c r="HS13" s="72"/>
      <c r="HT13" s="72"/>
      <c r="HU13" s="72"/>
      <c r="HV13" s="72"/>
      <c r="HW13" s="72"/>
      <c r="HX13" s="72"/>
      <c r="HY13" s="72"/>
      <c r="HZ13" s="72"/>
      <c r="IA13" s="72"/>
      <c r="IB13" s="72"/>
      <c r="IC13" s="72"/>
      <c r="ID13" s="72"/>
      <c r="IE13" s="72"/>
      <c r="IF13" s="72"/>
      <c r="IG13" s="72"/>
      <c r="IH13" s="72"/>
      <c r="II13" s="72"/>
    </row>
    <row r="14" spans="1:243" s="73" customFormat="1" ht="13.5" customHeight="1" x14ac:dyDescent="0.25">
      <c r="A14" s="70"/>
      <c r="B14" s="69" t="s">
        <v>7</v>
      </c>
      <c r="C14" s="78" t="s">
        <v>61</v>
      </c>
      <c r="D14" s="83"/>
      <c r="E14" s="146" t="s">
        <v>8</v>
      </c>
      <c r="F14" s="147"/>
      <c r="G14" s="71" t="s">
        <v>106</v>
      </c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  <c r="GZ14" s="72"/>
      <c r="HA14" s="72"/>
      <c r="HB14" s="72"/>
      <c r="HC14" s="72"/>
      <c r="HD14" s="72"/>
      <c r="HE14" s="72"/>
      <c r="HF14" s="72"/>
      <c r="HG14" s="72"/>
      <c r="HH14" s="72"/>
      <c r="HI14" s="72"/>
      <c r="HJ14" s="72"/>
      <c r="HK14" s="72"/>
      <c r="HL14" s="72"/>
      <c r="HM14" s="72"/>
      <c r="HN14" s="72"/>
      <c r="HO14" s="72"/>
      <c r="HP14" s="72"/>
      <c r="HQ14" s="72"/>
      <c r="HR14" s="72"/>
      <c r="HS14" s="72"/>
      <c r="HT14" s="72"/>
      <c r="HU14" s="72"/>
      <c r="HV14" s="72"/>
      <c r="HW14" s="72"/>
      <c r="HX14" s="72"/>
      <c r="HY14" s="72"/>
      <c r="HZ14" s="72"/>
      <c r="IA14" s="72"/>
      <c r="IB14" s="72"/>
      <c r="IC14" s="72"/>
      <c r="ID14" s="72"/>
      <c r="IE14" s="72"/>
      <c r="IF14" s="72"/>
      <c r="IG14" s="72"/>
      <c r="IH14" s="72"/>
      <c r="II14" s="72"/>
    </row>
    <row r="15" spans="1:243" s="73" customFormat="1" ht="13.5" customHeight="1" x14ac:dyDescent="0.25">
      <c r="A15" s="70"/>
      <c r="B15" s="69" t="s">
        <v>9</v>
      </c>
      <c r="C15" s="74">
        <v>44722</v>
      </c>
      <c r="D15" s="83"/>
      <c r="E15" s="152" t="s">
        <v>10</v>
      </c>
      <c r="F15" s="153"/>
      <c r="G15" s="75" t="s">
        <v>107</v>
      </c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  <c r="GP15" s="72"/>
      <c r="GQ15" s="72"/>
      <c r="GR15" s="72"/>
      <c r="GS15" s="72"/>
      <c r="GT15" s="72"/>
      <c r="GU15" s="72"/>
      <c r="GV15" s="72"/>
      <c r="GW15" s="72"/>
      <c r="GX15" s="72"/>
      <c r="GY15" s="72"/>
      <c r="GZ15" s="72"/>
      <c r="HA15" s="72"/>
      <c r="HB15" s="72"/>
      <c r="HC15" s="72"/>
      <c r="HD15" s="72"/>
      <c r="HE15" s="72"/>
      <c r="HF15" s="72"/>
      <c r="HG15" s="72"/>
      <c r="HH15" s="72"/>
      <c r="HI15" s="72"/>
      <c r="HJ15" s="72"/>
      <c r="HK15" s="72"/>
      <c r="HL15" s="72"/>
      <c r="HM15" s="72"/>
      <c r="HN15" s="72"/>
      <c r="HO15" s="72"/>
      <c r="HP15" s="72"/>
      <c r="HQ15" s="72"/>
      <c r="HR15" s="72"/>
      <c r="HS15" s="72"/>
      <c r="HT15" s="72"/>
      <c r="HU15" s="72"/>
      <c r="HV15" s="72"/>
      <c r="HW15" s="72"/>
      <c r="HX15" s="72"/>
      <c r="HY15" s="72"/>
      <c r="HZ15" s="72"/>
      <c r="IA15" s="72"/>
      <c r="IB15" s="72"/>
      <c r="IC15" s="72"/>
      <c r="ID15" s="72"/>
      <c r="IE15" s="72"/>
      <c r="IF15" s="72"/>
      <c r="IG15" s="72"/>
      <c r="IH15" s="72"/>
      <c r="II15" s="72"/>
    </row>
    <row r="16" spans="1:243" ht="12" customHeight="1" x14ac:dyDescent="0.25">
      <c r="A16" s="2"/>
      <c r="B16" s="84"/>
      <c r="C16" s="85"/>
      <c r="D16" s="86"/>
      <c r="E16" s="87"/>
      <c r="F16" s="87"/>
      <c r="G16" s="88"/>
    </row>
    <row r="17" spans="1:7" ht="12" customHeight="1" x14ac:dyDescent="0.25">
      <c r="A17" s="8"/>
      <c r="B17" s="154" t="s">
        <v>11</v>
      </c>
      <c r="C17" s="155"/>
      <c r="D17" s="155"/>
      <c r="E17" s="155"/>
      <c r="F17" s="155"/>
      <c r="G17" s="155"/>
    </row>
    <row r="18" spans="1:7" ht="12" customHeight="1" x14ac:dyDescent="0.25">
      <c r="A18" s="2"/>
      <c r="B18" s="89"/>
      <c r="C18" s="90"/>
      <c r="D18" s="90"/>
      <c r="E18" s="90"/>
      <c r="F18" s="91"/>
      <c r="G18" s="91"/>
    </row>
    <row r="19" spans="1:7" ht="12" customHeight="1" x14ac:dyDescent="0.25">
      <c r="A19" s="5"/>
      <c r="B19" s="92" t="s">
        <v>12</v>
      </c>
      <c r="C19" s="93"/>
      <c r="D19" s="94"/>
      <c r="E19" s="94"/>
      <c r="F19" s="94"/>
      <c r="G19" s="94"/>
    </row>
    <row r="20" spans="1:7" ht="24" customHeight="1" x14ac:dyDescent="0.25">
      <c r="A20" s="8"/>
      <c r="B20" s="95" t="s">
        <v>13</v>
      </c>
      <c r="C20" s="95" t="s">
        <v>14</v>
      </c>
      <c r="D20" s="95" t="s">
        <v>15</v>
      </c>
      <c r="E20" s="95" t="s">
        <v>16</v>
      </c>
      <c r="F20" s="95" t="s">
        <v>17</v>
      </c>
      <c r="G20" s="95" t="s">
        <v>18</v>
      </c>
    </row>
    <row r="21" spans="1:7" ht="12.75" customHeight="1" x14ac:dyDescent="0.25">
      <c r="A21" s="8"/>
      <c r="B21" s="58" t="s">
        <v>68</v>
      </c>
      <c r="C21" s="9" t="s">
        <v>19</v>
      </c>
      <c r="D21" s="10">
        <v>0.2</v>
      </c>
      <c r="E21" s="58" t="s">
        <v>69</v>
      </c>
      <c r="F21" s="7">
        <v>19000</v>
      </c>
      <c r="G21" s="7">
        <f>(D21*F21)</f>
        <v>3800</v>
      </c>
    </row>
    <row r="22" spans="1:7" ht="12.75" customHeight="1" x14ac:dyDescent="0.25">
      <c r="A22" s="8"/>
      <c r="B22" s="58" t="s">
        <v>70</v>
      </c>
      <c r="C22" s="9" t="s">
        <v>19</v>
      </c>
      <c r="D22" s="10">
        <v>0.1</v>
      </c>
      <c r="E22" s="58" t="s">
        <v>71</v>
      </c>
      <c r="F22" s="7">
        <v>19000</v>
      </c>
      <c r="G22" s="7">
        <f t="shared" ref="G22:G27" si="0">(D22*F22)</f>
        <v>1900</v>
      </c>
    </row>
    <row r="23" spans="1:7" ht="12.75" customHeight="1" x14ac:dyDescent="0.25">
      <c r="A23" s="8"/>
      <c r="B23" s="58" t="s">
        <v>72</v>
      </c>
      <c r="C23" s="9" t="s">
        <v>19</v>
      </c>
      <c r="D23" s="10">
        <v>0.2</v>
      </c>
      <c r="E23" s="58" t="s">
        <v>71</v>
      </c>
      <c r="F23" s="7">
        <v>19000</v>
      </c>
      <c r="G23" s="7">
        <f t="shared" si="0"/>
        <v>3800</v>
      </c>
    </row>
    <row r="24" spans="1:7" ht="12.75" customHeight="1" x14ac:dyDescent="0.25">
      <c r="A24" s="8"/>
      <c r="B24" s="58" t="s">
        <v>73</v>
      </c>
      <c r="C24" s="9" t="s">
        <v>19</v>
      </c>
      <c r="D24" s="10">
        <v>0.2</v>
      </c>
      <c r="E24" s="58" t="s">
        <v>74</v>
      </c>
      <c r="F24" s="7">
        <v>19000</v>
      </c>
      <c r="G24" s="7">
        <f t="shared" si="0"/>
        <v>3800</v>
      </c>
    </row>
    <row r="25" spans="1:7" ht="12.75" customHeight="1" x14ac:dyDescent="0.25">
      <c r="A25" s="8"/>
      <c r="B25" s="58" t="s">
        <v>75</v>
      </c>
      <c r="C25" s="9" t="s">
        <v>19</v>
      </c>
      <c r="D25" s="10">
        <v>0.25</v>
      </c>
      <c r="E25" s="58" t="s">
        <v>76</v>
      </c>
      <c r="F25" s="7">
        <v>19000</v>
      </c>
      <c r="G25" s="7">
        <f t="shared" si="0"/>
        <v>4750</v>
      </c>
    </row>
    <row r="26" spans="1:7" ht="26.25" customHeight="1" x14ac:dyDescent="0.25">
      <c r="A26" s="8"/>
      <c r="B26" s="58" t="s">
        <v>77</v>
      </c>
      <c r="C26" s="65" t="s">
        <v>19</v>
      </c>
      <c r="D26" s="66">
        <v>0.2</v>
      </c>
      <c r="E26" s="77" t="s">
        <v>76</v>
      </c>
      <c r="F26" s="7">
        <v>19000</v>
      </c>
      <c r="G26" s="67">
        <f t="shared" si="0"/>
        <v>3800</v>
      </c>
    </row>
    <row r="27" spans="1:7" ht="12.75" customHeight="1" x14ac:dyDescent="0.25">
      <c r="A27" s="8"/>
      <c r="B27" s="58" t="s">
        <v>63</v>
      </c>
      <c r="C27" s="9" t="s">
        <v>19</v>
      </c>
      <c r="D27" s="10">
        <v>0.5</v>
      </c>
      <c r="E27" s="58" t="s">
        <v>78</v>
      </c>
      <c r="F27" s="7">
        <v>19000</v>
      </c>
      <c r="G27" s="7">
        <f t="shared" si="0"/>
        <v>9500</v>
      </c>
    </row>
    <row r="28" spans="1:7" ht="12.75" customHeight="1" x14ac:dyDescent="0.25">
      <c r="A28" s="8"/>
      <c r="B28" s="11" t="s">
        <v>20</v>
      </c>
      <c r="C28" s="12"/>
      <c r="D28" s="12"/>
      <c r="E28" s="12"/>
      <c r="F28" s="13"/>
      <c r="G28" s="14">
        <f>SUM(G21:G27)</f>
        <v>31350</v>
      </c>
    </row>
    <row r="29" spans="1:7" ht="12" customHeight="1" x14ac:dyDescent="0.25">
      <c r="A29" s="2"/>
      <c r="B29" s="89"/>
      <c r="C29" s="91"/>
      <c r="D29" s="91"/>
      <c r="E29" s="91"/>
      <c r="F29" s="96"/>
      <c r="G29" s="96"/>
    </row>
    <row r="30" spans="1:7" ht="12" customHeight="1" x14ac:dyDescent="0.25">
      <c r="A30" s="5"/>
      <c r="B30" s="97" t="s">
        <v>21</v>
      </c>
      <c r="C30" s="98"/>
      <c r="D30" s="99"/>
      <c r="E30" s="99"/>
      <c r="F30" s="100"/>
      <c r="G30" s="100"/>
    </row>
    <row r="31" spans="1:7" ht="24" customHeight="1" x14ac:dyDescent="0.25">
      <c r="A31" s="5"/>
      <c r="B31" s="101" t="s">
        <v>13</v>
      </c>
      <c r="C31" s="102" t="s">
        <v>14</v>
      </c>
      <c r="D31" s="102" t="s">
        <v>15</v>
      </c>
      <c r="E31" s="101" t="s">
        <v>16</v>
      </c>
      <c r="F31" s="102" t="s">
        <v>17</v>
      </c>
      <c r="G31" s="101" t="s">
        <v>18</v>
      </c>
    </row>
    <row r="32" spans="1:7" ht="12" customHeight="1" x14ac:dyDescent="0.25">
      <c r="A32" s="5"/>
      <c r="B32" s="103"/>
      <c r="C32" s="104"/>
      <c r="D32" s="104"/>
      <c r="E32" s="104"/>
      <c r="F32" s="103"/>
      <c r="G32" s="103"/>
    </row>
    <row r="33" spans="1:7" ht="12" customHeight="1" x14ac:dyDescent="0.25">
      <c r="A33" s="5"/>
      <c r="B33" s="15" t="s">
        <v>22</v>
      </c>
      <c r="C33" s="16"/>
      <c r="D33" s="16"/>
      <c r="E33" s="16"/>
      <c r="F33" s="17"/>
      <c r="G33" s="17"/>
    </row>
    <row r="34" spans="1:7" ht="12" customHeight="1" x14ac:dyDescent="0.25">
      <c r="A34" s="2"/>
      <c r="B34" s="105"/>
      <c r="C34" s="106"/>
      <c r="D34" s="106"/>
      <c r="E34" s="106"/>
      <c r="F34" s="107"/>
      <c r="G34" s="107"/>
    </row>
    <row r="35" spans="1:7" ht="12" customHeight="1" x14ac:dyDescent="0.25">
      <c r="A35" s="5"/>
      <c r="B35" s="97" t="s">
        <v>23</v>
      </c>
      <c r="C35" s="98"/>
      <c r="D35" s="99"/>
      <c r="E35" s="99"/>
      <c r="F35" s="100"/>
      <c r="G35" s="100"/>
    </row>
    <row r="36" spans="1:7" ht="24" customHeight="1" x14ac:dyDescent="0.25">
      <c r="A36" s="5"/>
      <c r="B36" s="108" t="s">
        <v>13</v>
      </c>
      <c r="C36" s="108" t="s">
        <v>14</v>
      </c>
      <c r="D36" s="108" t="s">
        <v>15</v>
      </c>
      <c r="E36" s="108" t="s">
        <v>16</v>
      </c>
      <c r="F36" s="109" t="s">
        <v>17</v>
      </c>
      <c r="G36" s="108" t="s">
        <v>18</v>
      </c>
    </row>
    <row r="37" spans="1:7" ht="12.75" customHeight="1" x14ac:dyDescent="0.25">
      <c r="A37" s="8"/>
      <c r="B37" s="58" t="s">
        <v>68</v>
      </c>
      <c r="C37" s="9" t="s">
        <v>79</v>
      </c>
      <c r="D37" s="10">
        <v>0.375</v>
      </c>
      <c r="E37" s="6" t="s">
        <v>71</v>
      </c>
      <c r="F37" s="7">
        <v>284447</v>
      </c>
      <c r="G37" s="7">
        <f t="shared" ref="G37:G42" si="1">(D37*F37)</f>
        <v>106667.625</v>
      </c>
    </row>
    <row r="38" spans="1:7" ht="12.75" customHeight="1" x14ac:dyDescent="0.25">
      <c r="A38" s="8"/>
      <c r="B38" s="58" t="s">
        <v>80</v>
      </c>
      <c r="C38" s="9" t="s">
        <v>79</v>
      </c>
      <c r="D38" s="10">
        <v>0.25</v>
      </c>
      <c r="E38" s="6" t="s">
        <v>71</v>
      </c>
      <c r="F38" s="7">
        <v>232730</v>
      </c>
      <c r="G38" s="7">
        <f t="shared" si="1"/>
        <v>58182.5</v>
      </c>
    </row>
    <row r="39" spans="1:7" ht="12.75" customHeight="1" x14ac:dyDescent="0.25">
      <c r="A39" s="8"/>
      <c r="B39" s="58" t="s">
        <v>81</v>
      </c>
      <c r="C39" s="9" t="s">
        <v>79</v>
      </c>
      <c r="D39" s="10">
        <v>0.25</v>
      </c>
      <c r="E39" s="6" t="s">
        <v>82</v>
      </c>
      <c r="F39" s="7">
        <v>279775</v>
      </c>
      <c r="G39" s="7">
        <f t="shared" si="1"/>
        <v>69943.75</v>
      </c>
    </row>
    <row r="40" spans="1:7" ht="12.75" customHeight="1" x14ac:dyDescent="0.25">
      <c r="A40" s="8"/>
      <c r="B40" s="58" t="s">
        <v>83</v>
      </c>
      <c r="C40" s="9" t="s">
        <v>79</v>
      </c>
      <c r="D40" s="10">
        <v>0.125</v>
      </c>
      <c r="E40" s="6" t="s">
        <v>64</v>
      </c>
      <c r="F40" s="7">
        <v>241476</v>
      </c>
      <c r="G40" s="7">
        <f t="shared" si="1"/>
        <v>30184.5</v>
      </c>
    </row>
    <row r="41" spans="1:7" ht="12.75" customHeight="1" x14ac:dyDescent="0.25">
      <c r="A41" s="8"/>
      <c r="B41" s="58" t="s">
        <v>62</v>
      </c>
      <c r="C41" s="9" t="s">
        <v>79</v>
      </c>
      <c r="D41" s="10">
        <v>0.125</v>
      </c>
      <c r="E41" s="6" t="s">
        <v>84</v>
      </c>
      <c r="F41" s="7">
        <v>165083</v>
      </c>
      <c r="G41" s="7">
        <f t="shared" si="1"/>
        <v>20635.375</v>
      </c>
    </row>
    <row r="42" spans="1:7" ht="12.75" customHeight="1" x14ac:dyDescent="0.25">
      <c r="A42" s="8"/>
      <c r="B42" s="58" t="s">
        <v>85</v>
      </c>
      <c r="C42" s="9" t="s">
        <v>79</v>
      </c>
      <c r="D42" s="10">
        <v>0.187</v>
      </c>
      <c r="E42" s="6" t="s">
        <v>78</v>
      </c>
      <c r="F42" s="143">
        <v>276855</v>
      </c>
      <c r="G42" s="7">
        <f t="shared" si="1"/>
        <v>51771.885000000002</v>
      </c>
    </row>
    <row r="43" spans="1:7" ht="12.75" customHeight="1" x14ac:dyDescent="0.25">
      <c r="A43" s="5"/>
      <c r="B43" s="15" t="s">
        <v>24</v>
      </c>
      <c r="C43" s="16"/>
      <c r="D43" s="16"/>
      <c r="E43" s="16"/>
      <c r="F43" s="17"/>
      <c r="G43" s="18">
        <f>SUM(G37:G42)</f>
        <v>337385.63500000001</v>
      </c>
    </row>
    <row r="44" spans="1:7" ht="12" customHeight="1" x14ac:dyDescent="0.25">
      <c r="A44" s="2"/>
      <c r="B44" s="105"/>
      <c r="C44" s="106"/>
      <c r="D44" s="106"/>
      <c r="E44" s="106"/>
      <c r="F44" s="107"/>
      <c r="G44" s="107"/>
    </row>
    <row r="45" spans="1:7" ht="12" customHeight="1" x14ac:dyDescent="0.25">
      <c r="A45" s="5"/>
      <c r="B45" s="97" t="s">
        <v>25</v>
      </c>
      <c r="C45" s="98"/>
      <c r="D45" s="99"/>
      <c r="E45" s="99"/>
      <c r="F45" s="100"/>
      <c r="G45" s="100"/>
    </row>
    <row r="46" spans="1:7" ht="24" customHeight="1" x14ac:dyDescent="0.25">
      <c r="A46" s="5"/>
      <c r="B46" s="109" t="s">
        <v>26</v>
      </c>
      <c r="C46" s="134" t="s">
        <v>27</v>
      </c>
      <c r="D46" s="134" t="s">
        <v>28</v>
      </c>
      <c r="E46" s="134" t="s">
        <v>16</v>
      </c>
      <c r="F46" s="134" t="s">
        <v>17</v>
      </c>
      <c r="G46" s="134" t="s">
        <v>18</v>
      </c>
    </row>
    <row r="47" spans="1:7" ht="12.75" customHeight="1" x14ac:dyDescent="0.25">
      <c r="A47" s="8"/>
      <c r="B47" s="133" t="s">
        <v>86</v>
      </c>
      <c r="C47" s="138"/>
      <c r="D47" s="138"/>
      <c r="E47" s="138"/>
      <c r="F47" s="140"/>
      <c r="G47" s="140"/>
    </row>
    <row r="48" spans="1:7" ht="12.75" customHeight="1" x14ac:dyDescent="0.25">
      <c r="A48" s="8"/>
      <c r="B48" s="59" t="s">
        <v>108</v>
      </c>
      <c r="C48" s="135" t="s">
        <v>87</v>
      </c>
      <c r="D48" s="136">
        <v>220</v>
      </c>
      <c r="E48" s="136" t="s">
        <v>82</v>
      </c>
      <c r="F48" s="141">
        <v>600</v>
      </c>
      <c r="G48" s="137">
        <f>F48*D48</f>
        <v>132000</v>
      </c>
    </row>
    <row r="49" spans="1:7" ht="12.75" customHeight="1" x14ac:dyDescent="0.25">
      <c r="A49" s="8"/>
      <c r="B49" s="59" t="s">
        <v>88</v>
      </c>
      <c r="C49" s="129"/>
      <c r="D49" s="130"/>
      <c r="E49" s="130"/>
      <c r="F49" s="142">
        <v>0</v>
      </c>
      <c r="G49" s="61"/>
    </row>
    <row r="50" spans="1:7" ht="12.75" customHeight="1" x14ac:dyDescent="0.25">
      <c r="A50" s="8"/>
      <c r="B50" s="60" t="s">
        <v>89</v>
      </c>
      <c r="C50" s="129" t="s">
        <v>87</v>
      </c>
      <c r="D50" s="130">
        <v>8.0000000000000002E-3</v>
      </c>
      <c r="E50" s="130" t="s">
        <v>90</v>
      </c>
      <c r="F50" s="142">
        <v>104000</v>
      </c>
      <c r="G50" s="61">
        <f t="shared" ref="G50:G58" si="2">F50*D50</f>
        <v>832</v>
      </c>
    </row>
    <row r="51" spans="1:7" ht="12.75" customHeight="1" x14ac:dyDescent="0.25">
      <c r="A51" s="8"/>
      <c r="B51" s="60" t="s">
        <v>91</v>
      </c>
      <c r="C51" s="129" t="s">
        <v>92</v>
      </c>
      <c r="D51" s="130">
        <v>1</v>
      </c>
      <c r="E51" s="130" t="s">
        <v>76</v>
      </c>
      <c r="F51" s="142">
        <v>11850</v>
      </c>
      <c r="G51" s="61">
        <f t="shared" si="2"/>
        <v>11850</v>
      </c>
    </row>
    <row r="52" spans="1:7" ht="12.75" customHeight="1" x14ac:dyDescent="0.25">
      <c r="A52" s="8"/>
      <c r="B52" s="59" t="s">
        <v>93</v>
      </c>
      <c r="C52" s="129"/>
      <c r="D52" s="130"/>
      <c r="E52" s="130"/>
      <c r="F52" s="142">
        <v>0</v>
      </c>
      <c r="G52" s="61"/>
    </row>
    <row r="53" spans="1:7" ht="12.75" customHeight="1" x14ac:dyDescent="0.25">
      <c r="A53" s="8"/>
      <c r="B53" s="60" t="s">
        <v>109</v>
      </c>
      <c r="C53" s="129" t="s">
        <v>92</v>
      </c>
      <c r="D53" s="130">
        <v>0.6</v>
      </c>
      <c r="E53" s="130" t="s">
        <v>84</v>
      </c>
      <c r="F53" s="142">
        <v>46800</v>
      </c>
      <c r="G53" s="61">
        <f t="shared" si="2"/>
        <v>28080</v>
      </c>
    </row>
    <row r="54" spans="1:7" ht="12.75" customHeight="1" x14ac:dyDescent="0.25">
      <c r="A54" s="8"/>
      <c r="B54" s="59" t="s">
        <v>29</v>
      </c>
      <c r="C54" s="129"/>
      <c r="D54" s="130"/>
      <c r="E54" s="130"/>
      <c r="F54" s="142">
        <v>0</v>
      </c>
      <c r="G54" s="61"/>
    </row>
    <row r="55" spans="1:7" ht="12.75" customHeight="1" x14ac:dyDescent="0.25">
      <c r="A55" s="8"/>
      <c r="B55" s="60" t="s">
        <v>94</v>
      </c>
      <c r="C55" s="129" t="s">
        <v>87</v>
      </c>
      <c r="D55" s="130">
        <v>300</v>
      </c>
      <c r="E55" s="130" t="s">
        <v>82</v>
      </c>
      <c r="F55" s="142">
        <v>1110</v>
      </c>
      <c r="G55" s="61">
        <f t="shared" si="2"/>
        <v>333000</v>
      </c>
    </row>
    <row r="56" spans="1:7" ht="12.75" customHeight="1" x14ac:dyDescent="0.25">
      <c r="A56" s="8"/>
      <c r="B56" s="60" t="s">
        <v>95</v>
      </c>
      <c r="C56" s="129" t="s">
        <v>87</v>
      </c>
      <c r="D56" s="130">
        <v>250</v>
      </c>
      <c r="E56" s="130" t="s">
        <v>76</v>
      </c>
      <c r="F56" s="142">
        <v>1000</v>
      </c>
      <c r="G56" s="61">
        <f t="shared" si="2"/>
        <v>250000</v>
      </c>
    </row>
    <row r="57" spans="1:7" ht="12.75" customHeight="1" x14ac:dyDescent="0.25">
      <c r="A57" s="8"/>
      <c r="B57" s="60" t="s">
        <v>96</v>
      </c>
      <c r="C57" s="129" t="s">
        <v>87</v>
      </c>
      <c r="D57" s="130">
        <v>35</v>
      </c>
      <c r="E57" s="130" t="s">
        <v>82</v>
      </c>
      <c r="F57" s="142">
        <v>1250</v>
      </c>
      <c r="G57" s="61">
        <f t="shared" si="2"/>
        <v>43750</v>
      </c>
    </row>
    <row r="58" spans="1:7" ht="12.75" customHeight="1" x14ac:dyDescent="0.25">
      <c r="A58" s="8"/>
      <c r="B58" s="60" t="s">
        <v>97</v>
      </c>
      <c r="C58" s="129" t="s">
        <v>98</v>
      </c>
      <c r="D58" s="130">
        <v>75</v>
      </c>
      <c r="E58" s="130" t="s">
        <v>78</v>
      </c>
      <c r="F58" s="61">
        <v>350</v>
      </c>
      <c r="G58" s="61">
        <f t="shared" si="2"/>
        <v>26250</v>
      </c>
    </row>
    <row r="59" spans="1:7" ht="13.5" customHeight="1" x14ac:dyDescent="0.25">
      <c r="A59" s="5"/>
      <c r="B59" s="15" t="s">
        <v>30</v>
      </c>
      <c r="C59" s="16"/>
      <c r="D59" s="131"/>
      <c r="E59" s="131"/>
      <c r="F59" s="131"/>
      <c r="G59" s="132">
        <f>SUM(G48:G58)</f>
        <v>825762</v>
      </c>
    </row>
    <row r="60" spans="1:7" ht="12" customHeight="1" x14ac:dyDescent="0.25">
      <c r="A60" s="2"/>
      <c r="B60" s="105"/>
      <c r="C60" s="106"/>
      <c r="D60" s="106"/>
      <c r="E60" s="110"/>
      <c r="F60" s="107"/>
      <c r="G60" s="107"/>
    </row>
    <row r="61" spans="1:7" ht="12" customHeight="1" x14ac:dyDescent="0.25">
      <c r="A61" s="5"/>
      <c r="B61" s="97" t="s">
        <v>31</v>
      </c>
      <c r="C61" s="98"/>
      <c r="D61" s="99"/>
      <c r="E61" s="99"/>
      <c r="F61" s="100"/>
      <c r="G61" s="100"/>
    </row>
    <row r="62" spans="1:7" ht="24" customHeight="1" x14ac:dyDescent="0.25">
      <c r="A62" s="5"/>
      <c r="B62" s="108" t="s">
        <v>32</v>
      </c>
      <c r="C62" s="109" t="s">
        <v>27</v>
      </c>
      <c r="D62" s="109" t="s">
        <v>28</v>
      </c>
      <c r="E62" s="108" t="s">
        <v>16</v>
      </c>
      <c r="F62" s="109" t="s">
        <v>17</v>
      </c>
      <c r="G62" s="108" t="s">
        <v>18</v>
      </c>
    </row>
    <row r="63" spans="1:7" ht="12.75" customHeight="1" x14ac:dyDescent="0.25">
      <c r="A63" s="8"/>
      <c r="B63" s="58" t="s">
        <v>99</v>
      </c>
      <c r="C63" s="19" t="s">
        <v>100</v>
      </c>
      <c r="D63" s="111">
        <v>1</v>
      </c>
      <c r="E63" s="9" t="s">
        <v>101</v>
      </c>
      <c r="F63" s="20">
        <v>26515</v>
      </c>
      <c r="G63" s="20">
        <f>D63*F63</f>
        <v>26515</v>
      </c>
    </row>
    <row r="64" spans="1:7" ht="13.5" customHeight="1" x14ac:dyDescent="0.25">
      <c r="A64" s="5"/>
      <c r="B64" s="112" t="s">
        <v>33</v>
      </c>
      <c r="C64" s="113"/>
      <c r="D64" s="113"/>
      <c r="E64" s="113"/>
      <c r="F64" s="114"/>
      <c r="G64" s="115">
        <f>SUM(G63:G63)</f>
        <v>26515</v>
      </c>
    </row>
    <row r="65" spans="1:7" ht="12" customHeight="1" x14ac:dyDescent="0.25">
      <c r="A65" s="2"/>
      <c r="B65" s="116"/>
      <c r="C65" s="116"/>
      <c r="D65" s="116"/>
      <c r="E65" s="116"/>
      <c r="F65" s="117"/>
      <c r="G65" s="117"/>
    </row>
    <row r="66" spans="1:7" ht="12" customHeight="1" x14ac:dyDescent="0.25">
      <c r="A66" s="31"/>
      <c r="B66" s="118" t="s">
        <v>34</v>
      </c>
      <c r="C66" s="119"/>
      <c r="D66" s="119"/>
      <c r="E66" s="119"/>
      <c r="F66" s="119"/>
      <c r="G66" s="120">
        <f>G28+G43+G59+G64</f>
        <v>1221012.635</v>
      </c>
    </row>
    <row r="67" spans="1:7" ht="12" customHeight="1" x14ac:dyDescent="0.25">
      <c r="A67" s="31"/>
      <c r="B67" s="121" t="s">
        <v>35</v>
      </c>
      <c r="C67" s="122"/>
      <c r="D67" s="122"/>
      <c r="E67" s="122"/>
      <c r="F67" s="122"/>
      <c r="G67" s="123">
        <f>G66*0.05</f>
        <v>61050.63175</v>
      </c>
    </row>
    <row r="68" spans="1:7" ht="12" customHeight="1" x14ac:dyDescent="0.25">
      <c r="A68" s="31"/>
      <c r="B68" s="124" t="s">
        <v>36</v>
      </c>
      <c r="C68" s="125"/>
      <c r="D68" s="125"/>
      <c r="E68" s="125"/>
      <c r="F68" s="125"/>
      <c r="G68" s="126">
        <f>G67+G66</f>
        <v>1282063.26675</v>
      </c>
    </row>
    <row r="69" spans="1:7" ht="12" customHeight="1" x14ac:dyDescent="0.25">
      <c r="A69" s="31"/>
      <c r="B69" s="121" t="s">
        <v>37</v>
      </c>
      <c r="C69" s="122"/>
      <c r="D69" s="122"/>
      <c r="E69" s="122"/>
      <c r="F69" s="122"/>
      <c r="G69" s="123">
        <f>G12</f>
        <v>2800000</v>
      </c>
    </row>
    <row r="70" spans="1:7" ht="12" customHeight="1" x14ac:dyDescent="0.25">
      <c r="A70" s="31"/>
      <c r="B70" s="127" t="s">
        <v>38</v>
      </c>
      <c r="C70" s="128"/>
      <c r="D70" s="128"/>
      <c r="E70" s="128"/>
      <c r="F70" s="128"/>
      <c r="G70" s="139">
        <f>G69-G68</f>
        <v>1517936.73325</v>
      </c>
    </row>
    <row r="71" spans="1:7" ht="12" customHeight="1" x14ac:dyDescent="0.25">
      <c r="A71" s="31"/>
      <c r="B71" s="32" t="s">
        <v>39</v>
      </c>
      <c r="C71" s="33"/>
      <c r="D71" s="33"/>
      <c r="E71" s="33"/>
      <c r="F71" s="33"/>
      <c r="G71" s="28"/>
    </row>
    <row r="72" spans="1:7" ht="12.75" customHeight="1" thickBot="1" x14ac:dyDescent="0.3">
      <c r="A72" s="31"/>
      <c r="B72" s="34"/>
      <c r="C72" s="33"/>
      <c r="D72" s="33"/>
      <c r="E72" s="33"/>
      <c r="F72" s="33"/>
      <c r="G72" s="28"/>
    </row>
    <row r="73" spans="1:7" ht="12" customHeight="1" x14ac:dyDescent="0.25">
      <c r="A73" s="31"/>
      <c r="B73" s="44" t="s">
        <v>40</v>
      </c>
      <c r="C73" s="45"/>
      <c r="D73" s="45"/>
      <c r="E73" s="45"/>
      <c r="F73" s="46"/>
      <c r="G73" s="28"/>
    </row>
    <row r="74" spans="1:7" ht="12" customHeight="1" x14ac:dyDescent="0.25">
      <c r="A74" s="31"/>
      <c r="B74" s="47" t="s">
        <v>41</v>
      </c>
      <c r="C74" s="30"/>
      <c r="D74" s="30"/>
      <c r="E74" s="30"/>
      <c r="F74" s="48"/>
      <c r="G74" s="28"/>
    </row>
    <row r="75" spans="1:7" ht="12" customHeight="1" x14ac:dyDescent="0.25">
      <c r="A75" s="31"/>
      <c r="B75" s="47" t="s">
        <v>42</v>
      </c>
      <c r="C75" s="30"/>
      <c r="D75" s="30"/>
      <c r="E75" s="30"/>
      <c r="F75" s="48"/>
      <c r="G75" s="28"/>
    </row>
    <row r="76" spans="1:7" ht="12" customHeight="1" x14ac:dyDescent="0.25">
      <c r="A76" s="31"/>
      <c r="B76" s="47" t="s">
        <v>43</v>
      </c>
      <c r="C76" s="30"/>
      <c r="D76" s="30"/>
      <c r="E76" s="30"/>
      <c r="F76" s="48"/>
      <c r="G76" s="28"/>
    </row>
    <row r="77" spans="1:7" ht="12" customHeight="1" x14ac:dyDescent="0.25">
      <c r="A77" s="31"/>
      <c r="B77" s="47" t="s">
        <v>44</v>
      </c>
      <c r="C77" s="30"/>
      <c r="D77" s="30"/>
      <c r="E77" s="30"/>
      <c r="F77" s="48"/>
      <c r="G77" s="28"/>
    </row>
    <row r="78" spans="1:7" ht="12" customHeight="1" x14ac:dyDescent="0.25">
      <c r="A78" s="31"/>
      <c r="B78" s="47" t="s">
        <v>45</v>
      </c>
      <c r="C78" s="30"/>
      <c r="D78" s="30"/>
      <c r="E78" s="30"/>
      <c r="F78" s="48"/>
      <c r="G78" s="28"/>
    </row>
    <row r="79" spans="1:7" ht="12.75" customHeight="1" thickBot="1" x14ac:dyDescent="0.3">
      <c r="A79" s="31"/>
      <c r="B79" s="49" t="s">
        <v>46</v>
      </c>
      <c r="C79" s="50"/>
      <c r="D79" s="50"/>
      <c r="E79" s="50"/>
      <c r="F79" s="51"/>
      <c r="G79" s="28"/>
    </row>
    <row r="80" spans="1:7" ht="12.75" customHeight="1" x14ac:dyDescent="0.25">
      <c r="A80" s="31"/>
      <c r="B80" s="42"/>
      <c r="C80" s="30"/>
      <c r="D80" s="30"/>
      <c r="E80" s="30"/>
      <c r="F80" s="30"/>
      <c r="G80" s="28"/>
    </row>
    <row r="81" spans="1:7" ht="15" customHeight="1" thickBot="1" x14ac:dyDescent="0.3">
      <c r="A81" s="31"/>
      <c r="B81" s="144" t="s">
        <v>47</v>
      </c>
      <c r="C81" s="145"/>
      <c r="D81" s="41"/>
      <c r="E81" s="22"/>
      <c r="F81" s="22"/>
      <c r="G81" s="28"/>
    </row>
    <row r="82" spans="1:7" ht="12" customHeight="1" x14ac:dyDescent="0.25">
      <c r="A82" s="31"/>
      <c r="B82" s="36" t="s">
        <v>32</v>
      </c>
      <c r="C82" s="63" t="s">
        <v>48</v>
      </c>
      <c r="D82" s="64" t="s">
        <v>49</v>
      </c>
      <c r="E82" s="22"/>
      <c r="F82" s="22"/>
      <c r="G82" s="28"/>
    </row>
    <row r="83" spans="1:7" ht="12" customHeight="1" x14ac:dyDescent="0.25">
      <c r="A83" s="31"/>
      <c r="B83" s="37" t="s">
        <v>50</v>
      </c>
      <c r="C83" s="23">
        <f>G28</f>
        <v>31350</v>
      </c>
      <c r="D83" s="62">
        <f>(C83/$C$89)</f>
        <v>2.4452771413903392E-2</v>
      </c>
      <c r="E83" s="22"/>
      <c r="F83" s="22"/>
      <c r="G83" s="28"/>
    </row>
    <row r="84" spans="1:7" ht="12" customHeight="1" x14ac:dyDescent="0.25">
      <c r="A84" s="31"/>
      <c r="B84" s="37" t="s">
        <v>51</v>
      </c>
      <c r="C84" s="24">
        <f>G33</f>
        <v>0</v>
      </c>
      <c r="D84" s="62">
        <f t="shared" ref="D84:D88" si="3">(C84/$C$89)</f>
        <v>0</v>
      </c>
      <c r="E84" s="22"/>
      <c r="F84" s="22"/>
      <c r="G84" s="28"/>
    </row>
    <row r="85" spans="1:7" ht="12" customHeight="1" x14ac:dyDescent="0.25">
      <c r="A85" s="31"/>
      <c r="B85" s="37" t="s">
        <v>52</v>
      </c>
      <c r="C85" s="23">
        <f>G43</f>
        <v>337385.63500000001</v>
      </c>
      <c r="D85" s="62">
        <f t="shared" si="3"/>
        <v>0.26315833527877652</v>
      </c>
      <c r="E85" s="22"/>
      <c r="F85" s="22"/>
      <c r="G85" s="28"/>
    </row>
    <row r="86" spans="1:7" ht="12" customHeight="1" x14ac:dyDescent="0.25">
      <c r="A86" s="31"/>
      <c r="B86" s="37" t="s">
        <v>26</v>
      </c>
      <c r="C86" s="23">
        <f>G59</f>
        <v>825762</v>
      </c>
      <c r="D86" s="62">
        <f t="shared" si="3"/>
        <v>0.64408833902034113</v>
      </c>
      <c r="E86" s="22"/>
      <c r="F86" s="22"/>
      <c r="G86" s="28"/>
    </row>
    <row r="87" spans="1:7" ht="12" customHeight="1" x14ac:dyDescent="0.25">
      <c r="A87" s="31"/>
      <c r="B87" s="37" t="s">
        <v>53</v>
      </c>
      <c r="C87" s="25">
        <f>G64</f>
        <v>26515</v>
      </c>
      <c r="D87" s="62">
        <f t="shared" si="3"/>
        <v>2.0681506667931372E-2</v>
      </c>
      <c r="E87" s="27"/>
      <c r="F87" s="27"/>
      <c r="G87" s="28"/>
    </row>
    <row r="88" spans="1:7" ht="12" customHeight="1" x14ac:dyDescent="0.25">
      <c r="A88" s="31"/>
      <c r="B88" s="37" t="s">
        <v>54</v>
      </c>
      <c r="C88" s="25">
        <f>G67</f>
        <v>61050.63175</v>
      </c>
      <c r="D88" s="62">
        <f t="shared" si="3"/>
        <v>4.7619047619047623E-2</v>
      </c>
      <c r="E88" s="27"/>
      <c r="F88" s="27"/>
      <c r="G88" s="28"/>
    </row>
    <row r="89" spans="1:7" ht="12.75" customHeight="1" thickBot="1" x14ac:dyDescent="0.3">
      <c r="A89" s="31"/>
      <c r="B89" s="38" t="s">
        <v>55</v>
      </c>
      <c r="C89" s="39">
        <f>SUM(C83:C88)</f>
        <v>1282063.26675</v>
      </c>
      <c r="D89" s="40">
        <f>SUM(D83:D88)</f>
        <v>1</v>
      </c>
      <c r="E89" s="27"/>
      <c r="F89" s="27"/>
      <c r="G89" s="28"/>
    </row>
    <row r="90" spans="1:7" ht="12" customHeight="1" x14ac:dyDescent="0.25">
      <c r="A90" s="31"/>
      <c r="B90" s="34"/>
      <c r="C90" s="33"/>
      <c r="D90" s="33"/>
      <c r="E90" s="33"/>
      <c r="F90" s="33"/>
      <c r="G90" s="28"/>
    </row>
    <row r="91" spans="1:7" ht="12.75" customHeight="1" x14ac:dyDescent="0.25">
      <c r="A91" s="31"/>
      <c r="B91" s="35"/>
      <c r="C91" s="33">
        <v>0.85</v>
      </c>
      <c r="D91" s="33"/>
      <c r="E91" s="33">
        <v>1.1499999999999999</v>
      </c>
      <c r="F91" s="33"/>
      <c r="G91" s="28"/>
    </row>
    <row r="92" spans="1:7" ht="12" customHeight="1" thickBot="1" x14ac:dyDescent="0.3">
      <c r="A92" s="21"/>
      <c r="B92" s="53"/>
      <c r="C92" s="54" t="s">
        <v>56</v>
      </c>
      <c r="D92" s="55"/>
      <c r="E92" s="56"/>
      <c r="F92" s="26"/>
      <c r="G92" s="28"/>
    </row>
    <row r="93" spans="1:7" ht="12" customHeight="1" x14ac:dyDescent="0.25">
      <c r="A93" s="31"/>
      <c r="B93" s="57" t="s">
        <v>111</v>
      </c>
      <c r="C93" s="158">
        <f>D93*C91</f>
        <v>59.5</v>
      </c>
      <c r="D93" s="158">
        <f>G9</f>
        <v>70</v>
      </c>
      <c r="E93" s="159">
        <f>D93*E91</f>
        <v>80.5</v>
      </c>
      <c r="F93" s="52"/>
      <c r="G93" s="29"/>
    </row>
    <row r="94" spans="1:7" ht="12.75" customHeight="1" thickBot="1" x14ac:dyDescent="0.3">
      <c r="A94" s="31"/>
      <c r="B94" s="38" t="s">
        <v>57</v>
      </c>
      <c r="C94" s="160">
        <f>(G68/C93)</f>
        <v>21547.281794117647</v>
      </c>
      <c r="D94" s="160">
        <f>(G68/D93)</f>
        <v>18315.189524999998</v>
      </c>
      <c r="E94" s="161">
        <f>(G68/E93)</f>
        <v>15926.251760869565</v>
      </c>
      <c r="F94" s="52"/>
      <c r="G94" s="29"/>
    </row>
    <row r="95" spans="1:7" ht="15.6" customHeight="1" x14ac:dyDescent="0.25">
      <c r="A95" s="31"/>
      <c r="B95" s="43" t="s">
        <v>58</v>
      </c>
      <c r="C95" s="30"/>
      <c r="D95" s="30"/>
      <c r="E95" s="30"/>
      <c r="F95" s="30"/>
      <c r="G95" s="30"/>
    </row>
  </sheetData>
  <mergeCells count="9">
    <mergeCell ref="B81:C81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scale="5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TRIGO INVIERNO</vt:lpstr>
      <vt:lpstr>'TRIGO INVIERNO'!Área_de_impresión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2022-02-08T13:34:34Z</cp:lastPrinted>
  <dcterms:created xsi:type="dcterms:W3CDTF">2020-11-27T12:49:26Z</dcterms:created>
  <dcterms:modified xsi:type="dcterms:W3CDTF">2022-07-04T20:46:04Z</dcterms:modified>
</cp:coreProperties>
</file>