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51" i="1"/>
  <c r="G50" i="1"/>
  <c r="G48" i="1"/>
  <c r="G47" i="1"/>
  <c r="G45" i="1"/>
  <c r="G39" i="1"/>
  <c r="G38" i="1"/>
  <c r="G37" i="1"/>
  <c r="G36" i="1"/>
  <c r="G31" i="1"/>
  <c r="G26" i="1"/>
  <c r="G25" i="1"/>
  <c r="G24" i="1"/>
  <c r="G23" i="1"/>
  <c r="G22" i="1"/>
  <c r="G21" i="1"/>
  <c r="G32" i="1" l="1"/>
  <c r="G12" i="1" l="1"/>
  <c r="C82" i="1" l="1"/>
  <c r="D79" i="1" s="1"/>
  <c r="G57" i="1"/>
  <c r="G62" i="1"/>
  <c r="D76" i="1" l="1"/>
  <c r="D80" i="1"/>
  <c r="D81" i="1"/>
  <c r="G27" i="1"/>
  <c r="D78" i="1"/>
  <c r="G52" i="1"/>
  <c r="G40" i="1"/>
  <c r="G59" i="1" l="1"/>
  <c r="D77" i="1"/>
  <c r="D82" i="1" s="1"/>
  <c r="G60" i="1"/>
  <c r="G61" i="1" s="1"/>
  <c r="C87" i="1" l="1"/>
  <c r="E87" i="1"/>
  <c r="D87" i="1"/>
  <c r="G63" i="1"/>
</calcChain>
</file>

<file path=xl/sharedStrings.xml><?xml version="1.0" encoding="utf-8"?>
<sst xmlns="http://schemas.openxmlformats.org/spreadsheetml/2006/main" count="157" uniqueCount="107">
  <si>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</si>
  <si>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</si>
  <si>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</si>
  <si>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</si>
  <si>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</si>
  <si>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</si>
  <si>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</si>
  <si>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</si>
  <si>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</si>
  <si>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</si>
  <si>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</si>
  <si>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</si>
  <si>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</si>
  <si>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</si>
  <si>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</si>
  <si>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</si>
  <si>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</si>
  <si>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</si>
  <si>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</si>
  <si>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</si>
  <si>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</si>
  <si>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</si>
  <si>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</si>
  <si>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</si>
  <si>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</si>
  <si>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</si>
  <si>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</si>
  <si>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</si>
  <si>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</si>
  <si>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</si>
  <si>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</si>
  <si>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</si>
  <si>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</si>
  <si>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</si>
  <si>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</si>
  <si>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</si>
  <si>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</si>
  <si>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</si>
  <si>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</si>
  <si>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</si>
  <si>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</si>
  <si>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</si>
  <si>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</si>
  <si>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</si>
  <si>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</si>
  <si>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</si>
  <si>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</si>
  <si>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</si>
  <si>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</si>
  <si>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</si>
  <si>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</si>
  <si>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</si>
  <si>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</si>
  <si>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</si>
  <si>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</si>
  <si>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</si>
  <si>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</si>
  <si>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</si>
  <si>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</si>
  <si>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</si>
  <si>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</si>
  <si>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</si>
  <si>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</si>
  <si>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 xml:space="preserve"> </t>
  </si>
  <si>
    <t>BioBio</t>
  </si>
  <si>
    <t>Tirua</t>
  </si>
  <si>
    <t>Agosto-Septiembre</t>
  </si>
  <si>
    <t>TRIGO  ALTERNATIVO</t>
  </si>
  <si>
    <t>Crack Baer</t>
  </si>
  <si>
    <t>Abril de 2022</t>
  </si>
  <si>
    <t>Auto consumo</t>
  </si>
  <si>
    <t>Febrero 2022</t>
  </si>
  <si>
    <t>Sequia</t>
  </si>
  <si>
    <t>Desinfeccion semilla</t>
  </si>
  <si>
    <t>junio-agosto</t>
  </si>
  <si>
    <t>Siembra</t>
  </si>
  <si>
    <t>Aplic. Herbicida</t>
  </si>
  <si>
    <t>Aplic. Nitrogeno</t>
  </si>
  <si>
    <t>Trilla</t>
  </si>
  <si>
    <t>Enero-marzo</t>
  </si>
  <si>
    <t>Guarda cosecha</t>
  </si>
  <si>
    <t>Guarda  cosecha</t>
  </si>
  <si>
    <t>Febrero-marzo</t>
  </si>
  <si>
    <t>JM</t>
  </si>
  <si>
    <t>Abril</t>
  </si>
  <si>
    <t>Rastraje</t>
  </si>
  <si>
    <t>Siembra y fertilizacion</t>
  </si>
  <si>
    <t>Trilla máquina</t>
  </si>
  <si>
    <t>SEMILLAS</t>
  </si>
  <si>
    <t>Trigo</t>
  </si>
  <si>
    <t>KG</t>
  </si>
  <si>
    <t>Junio-Agosto</t>
  </si>
  <si>
    <t>MEZCLA (N,P,K))</t>
  </si>
  <si>
    <t>Mayo</t>
  </si>
  <si>
    <t>NITROMAG</t>
  </si>
  <si>
    <t>Agosto</t>
  </si>
  <si>
    <t>HERBICIDA</t>
  </si>
  <si>
    <t>Ajax  SOBRE</t>
  </si>
  <si>
    <t>SOBRE</t>
  </si>
  <si>
    <t>MCPA</t>
  </si>
  <si>
    <t>lt</t>
  </si>
  <si>
    <t>SACOS</t>
  </si>
  <si>
    <t>Enero-Marzo</t>
  </si>
  <si>
    <t>PRECIO ESPERADO ($/qq)</t>
  </si>
  <si>
    <t>RENDIMIENTO (qq/Há.)</t>
  </si>
  <si>
    <t>Rendimiento (qq/hà)</t>
  </si>
  <si>
    <t>Costo unitario ($/qq)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</si>
</sst>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0" fontId="12" fillId="2" borderId="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6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6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/>
    <xf numFmtId="3" fontId="18" fillId="0" borderId="44" xfId="1" applyNumberFormat="1" applyFont="1" applyBorder="1" applyAlignment="1">
      <alignment horizontal="right"/>
    </xf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3" fontId="18" fillId="0" borderId="44" xfId="1" applyNumberFormat="1" applyFont="1" applyBorder="1" applyAlignment="1">
      <alignment horizontal="left"/>
    </xf>
    <xf numFmtId="3" fontId="18" fillId="0" borderId="44" xfId="1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left"/>
    </xf>
    <xf numFmtId="3" fontId="18" fillId="10" borderId="44" xfId="0" applyNumberFormat="1" applyFont="1" applyFill="1" applyBorder="1" applyAlignment="1">
      <alignment horizontal="left" vertical="center"/>
    </xf>
    <xf numFmtId="3" fontId="18" fillId="10" borderId="44" xfId="0" applyNumberFormat="1" applyFont="1" applyFill="1" applyBorder="1" applyAlignment="1">
      <alignment horizontal="center" vertical="center"/>
    </xf>
    <xf numFmtId="3" fontId="18" fillId="10" borderId="44" xfId="0" applyNumberFormat="1" applyFont="1" applyFill="1" applyBorder="1" applyAlignment="1">
      <alignment vertical="center"/>
    </xf>
    <xf numFmtId="4" fontId="18" fillId="0" borderId="44" xfId="1" applyNumberFormat="1" applyFont="1" applyBorder="1" applyAlignment="1">
      <alignment horizontal="right"/>
    </xf>
    <xf numFmtId="4" fontId="18" fillId="0" borderId="44" xfId="0" applyNumberFormat="1" applyFont="1" applyBorder="1" applyAlignment="1">
      <alignment horizontal="right"/>
    </xf>
    <xf numFmtId="4" fontId="18" fillId="10" borderId="44" xfId="0" applyNumberFormat="1" applyFont="1" applyFill="1" applyBorder="1" applyAlignment="1">
      <alignment horizontal="right" vertical="center"/>
    </xf>
    <xf numFmtId="3" fontId="18" fillId="0" borderId="44" xfId="0" applyNumberFormat="1" applyFont="1" applyBorder="1" applyAlignment="1">
      <alignment horizontal="center" vertical="center"/>
    </xf>
    <xf numFmtId="3" fontId="18" fillId="0" borderId="44" xfId="0" applyNumberFormat="1" applyFont="1" applyBorder="1" applyAlignment="1">
      <alignment horizontal="right" vertical="center"/>
    </xf>
    <xf numFmtId="3" fontId="18" fillId="0" borderId="44" xfId="0" applyNumberFormat="1" applyFont="1" applyFill="1" applyBorder="1"/>
    <xf numFmtId="3" fontId="18" fillId="0" borderId="44" xfId="0" applyNumberFormat="1" applyFont="1" applyFill="1" applyBorder="1" applyAlignment="1">
      <alignment horizontal="center"/>
    </xf>
    <xf numFmtId="3" fontId="18" fillId="0" borderId="44" xfId="0" applyNumberFormat="1" applyFont="1" applyFill="1" applyBorder="1" applyAlignment="1">
      <alignment horizontal="center" wrapText="1"/>
    </xf>
    <xf numFmtId="4" fontId="18" fillId="0" borderId="44" xfId="0" applyNumberFormat="1" applyFont="1" applyFill="1" applyBorder="1" applyAlignment="1">
      <alignment horizontal="right"/>
    </xf>
    <xf numFmtId="3" fontId="20" fillId="0" borderId="44" xfId="1" applyNumberFormat="1" applyFont="1" applyBorder="1" applyAlignment="1">
      <alignment horizontal="left"/>
    </xf>
    <xf numFmtId="164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wrapText="1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0"/>
          <a:ext cx="5829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8"/>
  <sheetViews>
    <sheetView showGridLines="0" tabSelected="1" topLeftCell="A27" workbookViewId="0">
      <selection activeCell="I77" sqref="I77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40" customFormat="1" ht="15" customHeight="1" x14ac:dyDescent="0.25">
      <c r="B7" s="86"/>
      <c r="C7" s="86"/>
      <c r="D7" s="86"/>
      <c r="E7" s="86"/>
      <c r="F7" s="86"/>
      <c r="G7" s="86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  <c r="IU7" s="79"/>
    </row>
    <row r="8" spans="2:255" s="140" customFormat="1" ht="15" customHeight="1" x14ac:dyDescent="0.25">
      <c r="B8" s="141"/>
      <c r="C8" s="141"/>
      <c r="D8" s="141"/>
      <c r="E8" s="141"/>
      <c r="F8" s="141"/>
      <c r="G8" s="141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</row>
    <row r="9" spans="2:255" s="140" customFormat="1" ht="12" customHeight="1" x14ac:dyDescent="0.25">
      <c r="B9" s="142" t="s">
        <v>0</v>
      </c>
      <c r="C9" s="145" t="s">
        <v>67</v>
      </c>
      <c r="D9" s="143"/>
      <c r="E9" s="150" t="s">
        <v>104</v>
      </c>
      <c r="F9" s="151"/>
      <c r="G9" s="100">
        <v>40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2:255" ht="15" x14ac:dyDescent="0.25">
      <c r="B10" s="83" t="s">
        <v>1</v>
      </c>
      <c r="C10" s="144" t="s">
        <v>68</v>
      </c>
      <c r="D10" s="85"/>
      <c r="E10" s="148" t="s">
        <v>2</v>
      </c>
      <c r="F10" s="149"/>
      <c r="G10" s="95" t="s">
        <v>69</v>
      </c>
    </row>
    <row r="11" spans="2:255" ht="18" customHeight="1" x14ac:dyDescent="0.25">
      <c r="B11" s="83" t="s">
        <v>3</v>
      </c>
      <c r="C11" s="80" t="s">
        <v>4</v>
      </c>
      <c r="D11" s="85"/>
      <c r="E11" s="148" t="s">
        <v>103</v>
      </c>
      <c r="F11" s="149"/>
      <c r="G11" s="115">
        <v>26000</v>
      </c>
    </row>
    <row r="12" spans="2:255" ht="11.25" customHeight="1" x14ac:dyDescent="0.25">
      <c r="B12" s="83" t="s">
        <v>5</v>
      </c>
      <c r="C12" s="81" t="s">
        <v>64</v>
      </c>
      <c r="D12" s="85"/>
      <c r="E12" s="96" t="s">
        <v>6</v>
      </c>
      <c r="F12" s="97"/>
      <c r="G12" s="98">
        <f>(G9*G11)</f>
        <v>1040000</v>
      </c>
    </row>
    <row r="13" spans="2:255" ht="15" x14ac:dyDescent="0.25">
      <c r="B13" s="84" t="s">
        <v>7</v>
      </c>
      <c r="C13" s="80" t="s">
        <v>65</v>
      </c>
      <c r="D13" s="85"/>
      <c r="E13" s="148" t="s">
        <v>8</v>
      </c>
      <c r="F13" s="149"/>
      <c r="G13" s="99" t="s">
        <v>70</v>
      </c>
    </row>
    <row r="14" spans="2:255" ht="13.5" customHeight="1" x14ac:dyDescent="0.25">
      <c r="B14" s="83" t="s">
        <v>9</v>
      </c>
      <c r="C14" s="80" t="s">
        <v>65</v>
      </c>
      <c r="D14" s="85"/>
      <c r="E14" s="148" t="s">
        <v>10</v>
      </c>
      <c r="F14" s="149"/>
      <c r="G14" s="95" t="s">
        <v>71</v>
      </c>
    </row>
    <row r="15" spans="2:255" ht="15" x14ac:dyDescent="0.25">
      <c r="B15" s="83" t="s">
        <v>11</v>
      </c>
      <c r="C15" s="82">
        <v>44727</v>
      </c>
      <c r="D15" s="85"/>
      <c r="E15" s="152" t="s">
        <v>12</v>
      </c>
      <c r="F15" s="153"/>
      <c r="G15" s="99" t="s">
        <v>72</v>
      </c>
    </row>
    <row r="16" spans="2:255" ht="12" customHeight="1" x14ac:dyDescent="0.25">
      <c r="B16" s="87"/>
      <c r="C16" s="88"/>
      <c r="D16" s="89"/>
      <c r="E16" s="90"/>
      <c r="F16" s="90"/>
      <c r="G16" s="91"/>
    </row>
    <row r="17" spans="2:7" ht="12" customHeight="1" x14ac:dyDescent="0.25">
      <c r="B17" s="154" t="s">
        <v>13</v>
      </c>
      <c r="C17" s="155"/>
      <c r="D17" s="155"/>
      <c r="E17" s="155"/>
      <c r="F17" s="155"/>
      <c r="G17" s="155"/>
    </row>
    <row r="18" spans="2:7" ht="12" customHeight="1" x14ac:dyDescent="0.25">
      <c r="B18" s="92"/>
      <c r="C18" s="93"/>
      <c r="D18" s="93"/>
      <c r="E18" s="93"/>
      <c r="F18" s="94"/>
      <c r="G18" s="94"/>
    </row>
    <row r="19" spans="2:7" ht="12" customHeight="1" x14ac:dyDescent="0.25">
      <c r="B19" s="101" t="s">
        <v>14</v>
      </c>
      <c r="C19" s="102"/>
      <c r="D19" s="103"/>
      <c r="E19" s="103"/>
      <c r="F19" s="103"/>
      <c r="G19" s="103"/>
    </row>
    <row r="20" spans="2:7" ht="24" customHeight="1" x14ac:dyDescent="0.25">
      <c r="B20" s="105" t="s">
        <v>15</v>
      </c>
      <c r="C20" s="105" t="s">
        <v>16</v>
      </c>
      <c r="D20" s="105" t="s">
        <v>17</v>
      </c>
      <c r="E20" s="105" t="s">
        <v>18</v>
      </c>
      <c r="F20" s="105" t="s">
        <v>19</v>
      </c>
      <c r="G20" s="105" t="s">
        <v>20</v>
      </c>
    </row>
    <row r="21" spans="2:7" ht="12.75" customHeight="1" x14ac:dyDescent="0.25">
      <c r="B21" s="122" t="s">
        <v>73</v>
      </c>
      <c r="C21" s="123" t="s">
        <v>21</v>
      </c>
      <c r="D21" s="128">
        <v>0.3</v>
      </c>
      <c r="E21" s="123" t="s">
        <v>74</v>
      </c>
      <c r="F21" s="119">
        <v>15000</v>
      </c>
      <c r="G21" s="119">
        <f t="shared" ref="G21:G26" si="0">D21*F21</f>
        <v>4500</v>
      </c>
    </row>
    <row r="22" spans="2:7" ht="12.75" customHeight="1" x14ac:dyDescent="0.25">
      <c r="B22" s="122" t="s">
        <v>75</v>
      </c>
      <c r="C22" s="123" t="s">
        <v>21</v>
      </c>
      <c r="D22" s="128">
        <v>0.5</v>
      </c>
      <c r="E22" s="123" t="s">
        <v>74</v>
      </c>
      <c r="F22" s="119">
        <v>15000</v>
      </c>
      <c r="G22" s="119">
        <f t="shared" si="0"/>
        <v>7500</v>
      </c>
    </row>
    <row r="23" spans="2:7" ht="12.75" customHeight="1" x14ac:dyDescent="0.25">
      <c r="B23" s="122" t="s">
        <v>76</v>
      </c>
      <c r="C23" s="123" t="s">
        <v>21</v>
      </c>
      <c r="D23" s="128">
        <v>0.8</v>
      </c>
      <c r="E23" s="123" t="s">
        <v>62</v>
      </c>
      <c r="F23" s="119">
        <v>15000</v>
      </c>
      <c r="G23" s="119">
        <f t="shared" si="0"/>
        <v>12000</v>
      </c>
    </row>
    <row r="24" spans="2:7" ht="12.75" customHeight="1" x14ac:dyDescent="0.25">
      <c r="B24" s="124" t="s">
        <v>77</v>
      </c>
      <c r="C24" s="123" t="s">
        <v>21</v>
      </c>
      <c r="D24" s="129">
        <v>1</v>
      </c>
      <c r="E24" s="117" t="s">
        <v>62</v>
      </c>
      <c r="F24" s="119">
        <v>15000</v>
      </c>
      <c r="G24" s="118">
        <f t="shared" si="0"/>
        <v>15000</v>
      </c>
    </row>
    <row r="25" spans="2:7" ht="13.5" customHeight="1" x14ac:dyDescent="0.25">
      <c r="B25" s="124" t="s">
        <v>78</v>
      </c>
      <c r="C25" s="123" t="s">
        <v>21</v>
      </c>
      <c r="D25" s="129">
        <v>0.4</v>
      </c>
      <c r="E25" s="117" t="s">
        <v>79</v>
      </c>
      <c r="F25" s="119">
        <v>15000</v>
      </c>
      <c r="G25" s="118">
        <f t="shared" si="0"/>
        <v>6000</v>
      </c>
    </row>
    <row r="26" spans="2:7" ht="12.75" customHeight="1" x14ac:dyDescent="0.25">
      <c r="B26" s="125" t="s">
        <v>80</v>
      </c>
      <c r="C26" s="126" t="s">
        <v>21</v>
      </c>
      <c r="D26" s="130">
        <v>1</v>
      </c>
      <c r="E26" s="126" t="s">
        <v>79</v>
      </c>
      <c r="F26" s="127">
        <v>15000</v>
      </c>
      <c r="G26" s="127">
        <f t="shared" si="0"/>
        <v>15000</v>
      </c>
    </row>
    <row r="27" spans="2:7" ht="12.75" customHeight="1" x14ac:dyDescent="0.25">
      <c r="B27" s="106" t="s">
        <v>22</v>
      </c>
      <c r="C27" s="107"/>
      <c r="D27" s="107"/>
      <c r="E27" s="107"/>
      <c r="F27" s="108"/>
      <c r="G27" s="109">
        <f>SUM(G21:G26)</f>
        <v>60000</v>
      </c>
    </row>
    <row r="28" spans="2:7" ht="12" customHeight="1" x14ac:dyDescent="0.25">
      <c r="B28" s="92"/>
      <c r="C28" s="94"/>
      <c r="D28" s="94"/>
      <c r="E28" s="94"/>
      <c r="F28" s="104"/>
      <c r="G28" s="104"/>
    </row>
    <row r="29" spans="2:7" ht="12" customHeight="1" x14ac:dyDescent="0.25">
      <c r="B29" s="3" t="s">
        <v>23</v>
      </c>
      <c r="C29" s="4"/>
      <c r="D29" s="5"/>
      <c r="E29" s="5"/>
      <c r="F29" s="6"/>
      <c r="G29" s="6"/>
    </row>
    <row r="30" spans="2:7" ht="24" customHeight="1" x14ac:dyDescent="0.25">
      <c r="B30" s="110" t="s">
        <v>15</v>
      </c>
      <c r="C30" s="111" t="s">
        <v>16</v>
      </c>
      <c r="D30" s="111" t="s">
        <v>17</v>
      </c>
      <c r="E30" s="110" t="s">
        <v>18</v>
      </c>
      <c r="F30" s="111" t="s">
        <v>19</v>
      </c>
      <c r="G30" s="110" t="s">
        <v>20</v>
      </c>
    </row>
    <row r="31" spans="2:7" ht="12" customHeight="1" x14ac:dyDescent="0.25">
      <c r="B31" s="116" t="s">
        <v>81</v>
      </c>
      <c r="C31" s="131" t="s">
        <v>61</v>
      </c>
      <c r="D31" s="132">
        <v>1</v>
      </c>
      <c r="E31" s="131" t="s">
        <v>82</v>
      </c>
      <c r="F31" s="116">
        <v>20000</v>
      </c>
      <c r="G31" s="116">
        <f>D31*F31</f>
        <v>20000</v>
      </c>
    </row>
    <row r="32" spans="2:7" ht="12" customHeight="1" x14ac:dyDescent="0.25">
      <c r="B32" s="112" t="s">
        <v>24</v>
      </c>
      <c r="C32" s="113"/>
      <c r="D32" s="113"/>
      <c r="E32" s="113"/>
      <c r="F32" s="114"/>
      <c r="G32" s="109">
        <f>SUM(G30:G31)</f>
        <v>20000</v>
      </c>
    </row>
    <row r="33" spans="2:11" ht="12" customHeight="1" x14ac:dyDescent="0.25">
      <c r="B33" s="7"/>
      <c r="C33" s="8"/>
      <c r="D33" s="8"/>
      <c r="E33" s="8"/>
      <c r="F33" s="9"/>
      <c r="G33" s="9"/>
    </row>
    <row r="34" spans="2:11" ht="12" customHeight="1" x14ac:dyDescent="0.25">
      <c r="B34" s="3" t="s">
        <v>25</v>
      </c>
      <c r="C34" s="4"/>
      <c r="D34" s="5"/>
      <c r="E34" s="5"/>
      <c r="F34" s="6"/>
      <c r="G34" s="6"/>
    </row>
    <row r="35" spans="2:11" ht="24" customHeight="1" x14ac:dyDescent="0.25">
      <c r="B35" s="10" t="s">
        <v>15</v>
      </c>
      <c r="C35" s="10" t="s">
        <v>16</v>
      </c>
      <c r="D35" s="10" t="s">
        <v>17</v>
      </c>
      <c r="E35" s="10" t="s">
        <v>18</v>
      </c>
      <c r="F35" s="11" t="s">
        <v>19</v>
      </c>
      <c r="G35" s="10" t="s">
        <v>20</v>
      </c>
    </row>
    <row r="36" spans="2:11" ht="12.75" customHeight="1" x14ac:dyDescent="0.25">
      <c r="B36" s="133" t="s">
        <v>26</v>
      </c>
      <c r="C36" s="134" t="s">
        <v>83</v>
      </c>
      <c r="D36" s="136">
        <v>0.35</v>
      </c>
      <c r="E36" s="135" t="s">
        <v>84</v>
      </c>
      <c r="F36" s="118">
        <v>160000</v>
      </c>
      <c r="G36" s="133">
        <f>(D36*F36)*1.19</f>
        <v>66640</v>
      </c>
    </row>
    <row r="37" spans="2:11" ht="12.75" customHeight="1" x14ac:dyDescent="0.25">
      <c r="B37" s="133" t="s">
        <v>85</v>
      </c>
      <c r="C37" s="134" t="s">
        <v>83</v>
      </c>
      <c r="D37" s="136">
        <v>0.25</v>
      </c>
      <c r="E37" s="135" t="s">
        <v>84</v>
      </c>
      <c r="F37" s="118">
        <v>160000</v>
      </c>
      <c r="G37" s="133">
        <f>(D37*F37)*1.19</f>
        <v>47600</v>
      </c>
    </row>
    <row r="38" spans="2:11" ht="12.75" customHeight="1" x14ac:dyDescent="0.25">
      <c r="B38" s="133" t="s">
        <v>86</v>
      </c>
      <c r="C38" s="134" t="s">
        <v>83</v>
      </c>
      <c r="D38" s="136">
        <v>0.25</v>
      </c>
      <c r="E38" s="135" t="s">
        <v>74</v>
      </c>
      <c r="F38" s="118">
        <v>160000</v>
      </c>
      <c r="G38" s="133">
        <f>(D38*F38)*1.19</f>
        <v>47600</v>
      </c>
    </row>
    <row r="39" spans="2:11" ht="12.75" customHeight="1" x14ac:dyDescent="0.25">
      <c r="B39" s="133" t="s">
        <v>87</v>
      </c>
      <c r="C39" s="134" t="s">
        <v>83</v>
      </c>
      <c r="D39" s="136">
        <v>0.25</v>
      </c>
      <c r="E39" s="135" t="s">
        <v>82</v>
      </c>
      <c r="F39" s="118">
        <v>280000</v>
      </c>
      <c r="G39" s="133">
        <f>(D39*F39)*1.19</f>
        <v>83300</v>
      </c>
    </row>
    <row r="40" spans="2:11" ht="12.75" customHeight="1" x14ac:dyDescent="0.25">
      <c r="B40" s="12" t="s">
        <v>27</v>
      </c>
      <c r="C40" s="13"/>
      <c r="D40" s="13"/>
      <c r="E40" s="13"/>
      <c r="F40" s="14"/>
      <c r="G40" s="15">
        <f>SUM(G36:G39)</f>
        <v>245140</v>
      </c>
    </row>
    <row r="41" spans="2:11" ht="12" customHeight="1" x14ac:dyDescent="0.25">
      <c r="B41" s="7"/>
      <c r="C41" s="8"/>
      <c r="D41" s="8"/>
      <c r="E41" s="8"/>
      <c r="F41" s="9"/>
      <c r="G41" s="9"/>
    </row>
    <row r="42" spans="2:11" ht="12" customHeight="1" x14ac:dyDescent="0.25">
      <c r="B42" s="3" t="s">
        <v>28</v>
      </c>
      <c r="C42" s="4"/>
      <c r="D42" s="5"/>
      <c r="E42" s="5"/>
      <c r="F42" s="6"/>
      <c r="G42" s="6"/>
    </row>
    <row r="43" spans="2:11" ht="24" customHeight="1" x14ac:dyDescent="0.25">
      <c r="B43" s="11" t="s">
        <v>29</v>
      </c>
      <c r="C43" s="11" t="s">
        <v>30</v>
      </c>
      <c r="D43" s="11" t="s">
        <v>31</v>
      </c>
      <c r="E43" s="11" t="s">
        <v>18</v>
      </c>
      <c r="F43" s="11" t="s">
        <v>19</v>
      </c>
      <c r="G43" s="11" t="s">
        <v>20</v>
      </c>
      <c r="K43" s="79"/>
    </row>
    <row r="44" spans="2:11" ht="12.75" customHeight="1" x14ac:dyDescent="0.25">
      <c r="B44" s="137" t="s">
        <v>88</v>
      </c>
      <c r="C44" s="120" t="s">
        <v>63</v>
      </c>
      <c r="D44" s="120" t="s">
        <v>63</v>
      </c>
      <c r="E44" s="120" t="s">
        <v>63</v>
      </c>
      <c r="F44" s="120" t="s">
        <v>63</v>
      </c>
      <c r="G44" s="120" t="s">
        <v>63</v>
      </c>
      <c r="K44" s="79"/>
    </row>
    <row r="45" spans="2:11" ht="12.75" customHeight="1" x14ac:dyDescent="0.25">
      <c r="B45" s="118" t="s">
        <v>89</v>
      </c>
      <c r="C45" s="117" t="s">
        <v>90</v>
      </c>
      <c r="D45" s="117">
        <v>180</v>
      </c>
      <c r="E45" s="123" t="s">
        <v>91</v>
      </c>
      <c r="F45" s="118">
        <v>400</v>
      </c>
      <c r="G45" s="121">
        <f>(D45*F45)*1.19</f>
        <v>85680</v>
      </c>
    </row>
    <row r="46" spans="2:11" ht="12.75" customHeight="1" x14ac:dyDescent="0.25">
      <c r="B46" s="137" t="s">
        <v>32</v>
      </c>
      <c r="C46" s="117" t="s">
        <v>63</v>
      </c>
      <c r="D46" s="120" t="s">
        <v>63</v>
      </c>
      <c r="E46" s="120" t="s">
        <v>63</v>
      </c>
      <c r="F46" s="120" t="s">
        <v>63</v>
      </c>
      <c r="G46" s="120" t="s">
        <v>63</v>
      </c>
    </row>
    <row r="47" spans="2:11" ht="12.75" customHeight="1" x14ac:dyDescent="0.25">
      <c r="B47" s="118" t="s">
        <v>92</v>
      </c>
      <c r="C47" s="117" t="s">
        <v>90</v>
      </c>
      <c r="D47" s="117">
        <v>400</v>
      </c>
      <c r="E47" s="117" t="s">
        <v>93</v>
      </c>
      <c r="F47" s="118">
        <v>360</v>
      </c>
      <c r="G47" s="121">
        <f t="shared" ref="G47:G51" si="1">(D47*F47)*1.19</f>
        <v>171360</v>
      </c>
    </row>
    <row r="48" spans="2:11" ht="12.75" customHeight="1" x14ac:dyDescent="0.25">
      <c r="B48" s="118" t="s">
        <v>94</v>
      </c>
      <c r="C48" s="117" t="s">
        <v>90</v>
      </c>
      <c r="D48" s="117">
        <v>250</v>
      </c>
      <c r="E48" s="117" t="s">
        <v>95</v>
      </c>
      <c r="F48" s="118">
        <v>340</v>
      </c>
      <c r="G48" s="121">
        <f t="shared" si="1"/>
        <v>101150</v>
      </c>
    </row>
    <row r="49" spans="2:7" ht="12.75" customHeight="1" x14ac:dyDescent="0.25">
      <c r="B49" s="137" t="s">
        <v>96</v>
      </c>
      <c r="C49" s="117"/>
      <c r="D49" s="117"/>
      <c r="E49" s="117"/>
      <c r="F49" s="118"/>
      <c r="G49" s="121"/>
    </row>
    <row r="50" spans="2:7" ht="12.75" customHeight="1" x14ac:dyDescent="0.25">
      <c r="B50" s="118" t="s">
        <v>97</v>
      </c>
      <c r="C50" s="117" t="s">
        <v>98</v>
      </c>
      <c r="D50" s="138">
        <v>1</v>
      </c>
      <c r="E50" s="117" t="s">
        <v>66</v>
      </c>
      <c r="F50" s="118">
        <v>4500</v>
      </c>
      <c r="G50" s="121">
        <f t="shared" si="1"/>
        <v>5355</v>
      </c>
    </row>
    <row r="51" spans="2:7" ht="12.75" customHeight="1" x14ac:dyDescent="0.25">
      <c r="B51" s="139" t="s">
        <v>99</v>
      </c>
      <c r="C51" s="117" t="s">
        <v>100</v>
      </c>
      <c r="D51" s="117">
        <v>1</v>
      </c>
      <c r="E51" s="117" t="s">
        <v>66</v>
      </c>
      <c r="F51" s="118">
        <v>10000</v>
      </c>
      <c r="G51" s="121">
        <f t="shared" si="1"/>
        <v>11900</v>
      </c>
    </row>
    <row r="52" spans="2:7" ht="13.5" customHeight="1" x14ac:dyDescent="0.25">
      <c r="B52" s="16" t="s">
        <v>33</v>
      </c>
      <c r="C52" s="17"/>
      <c r="D52" s="17"/>
      <c r="E52" s="17"/>
      <c r="F52" s="18"/>
      <c r="G52" s="15">
        <f>SUM(G44:G51)</f>
        <v>375445</v>
      </c>
    </row>
    <row r="53" spans="2:7" ht="12" customHeight="1" x14ac:dyDescent="0.25">
      <c r="B53" s="7"/>
      <c r="C53" s="8"/>
      <c r="D53" s="8"/>
      <c r="E53" s="19"/>
      <c r="F53" s="9"/>
      <c r="G53" s="9"/>
    </row>
    <row r="54" spans="2:7" ht="12" customHeight="1" x14ac:dyDescent="0.25">
      <c r="B54" s="3" t="s">
        <v>34</v>
      </c>
      <c r="C54" s="4"/>
      <c r="D54" s="5"/>
      <c r="E54" s="5"/>
      <c r="F54" s="6"/>
      <c r="G54" s="6"/>
    </row>
    <row r="55" spans="2:7" ht="24" customHeight="1" x14ac:dyDescent="0.25">
      <c r="B55" s="10" t="s">
        <v>35</v>
      </c>
      <c r="C55" s="11" t="s">
        <v>30</v>
      </c>
      <c r="D55" s="11" t="s">
        <v>31</v>
      </c>
      <c r="E55" s="10" t="s">
        <v>18</v>
      </c>
      <c r="F55" s="11" t="s">
        <v>19</v>
      </c>
      <c r="G55" s="10" t="s">
        <v>20</v>
      </c>
    </row>
    <row r="56" spans="2:7" ht="12.75" customHeight="1" x14ac:dyDescent="0.25">
      <c r="B56" s="118" t="s">
        <v>101</v>
      </c>
      <c r="C56" s="120" t="s">
        <v>16</v>
      </c>
      <c r="D56" s="117">
        <v>70</v>
      </c>
      <c r="E56" s="117" t="s">
        <v>102</v>
      </c>
      <c r="F56" s="118">
        <v>250</v>
      </c>
      <c r="G56" s="121">
        <f t="shared" ref="G56" si="2">(D56*F56)*1.19</f>
        <v>20825</v>
      </c>
    </row>
    <row r="57" spans="2:7" ht="13.5" customHeight="1" x14ac:dyDescent="0.25">
      <c r="B57" s="20" t="s">
        <v>36</v>
      </c>
      <c r="C57" s="21"/>
      <c r="D57" s="21"/>
      <c r="E57" s="21"/>
      <c r="F57" s="22"/>
      <c r="G57" s="23">
        <f>SUM(G56)</f>
        <v>20825</v>
      </c>
    </row>
    <row r="58" spans="2:7" ht="12" customHeight="1" x14ac:dyDescent="0.25">
      <c r="B58" s="38"/>
      <c r="C58" s="38"/>
      <c r="D58" s="38"/>
      <c r="E58" s="38"/>
      <c r="F58" s="39"/>
      <c r="G58" s="39"/>
    </row>
    <row r="59" spans="2:7" ht="12" customHeight="1" x14ac:dyDescent="0.25">
      <c r="B59" s="40" t="s">
        <v>37</v>
      </c>
      <c r="C59" s="41"/>
      <c r="D59" s="41"/>
      <c r="E59" s="41"/>
      <c r="F59" s="41"/>
      <c r="G59" s="42">
        <f>G27+G32+G40+G52+G57</f>
        <v>721410</v>
      </c>
    </row>
    <row r="60" spans="2:7" ht="12" customHeight="1" x14ac:dyDescent="0.25">
      <c r="B60" s="43" t="s">
        <v>38</v>
      </c>
      <c r="C60" s="25"/>
      <c r="D60" s="25"/>
      <c r="E60" s="25"/>
      <c r="F60" s="25"/>
      <c r="G60" s="44">
        <f>G59*0.05</f>
        <v>36070.5</v>
      </c>
    </row>
    <row r="61" spans="2:7" ht="12" customHeight="1" x14ac:dyDescent="0.25">
      <c r="B61" s="45" t="s">
        <v>39</v>
      </c>
      <c r="C61" s="24"/>
      <c r="D61" s="24"/>
      <c r="E61" s="24"/>
      <c r="F61" s="24"/>
      <c r="G61" s="46">
        <f>G60+G59</f>
        <v>757480.5</v>
      </c>
    </row>
    <row r="62" spans="2:7" ht="12" customHeight="1" x14ac:dyDescent="0.25">
      <c r="B62" s="43" t="s">
        <v>40</v>
      </c>
      <c r="C62" s="25"/>
      <c r="D62" s="25"/>
      <c r="E62" s="25"/>
      <c r="F62" s="25"/>
      <c r="G62" s="44">
        <f>G12</f>
        <v>1040000</v>
      </c>
    </row>
    <row r="63" spans="2:7" ht="12" customHeight="1" x14ac:dyDescent="0.25">
      <c r="B63" s="47" t="s">
        <v>41</v>
      </c>
      <c r="C63" s="48"/>
      <c r="D63" s="48"/>
      <c r="E63" s="48"/>
      <c r="F63" s="48"/>
      <c r="G63" s="49">
        <f>G62-G61</f>
        <v>282519.5</v>
      </c>
    </row>
    <row r="64" spans="2:7" ht="12" customHeight="1" x14ac:dyDescent="0.25">
      <c r="B64" s="36" t="s">
        <v>42</v>
      </c>
      <c r="C64" s="37"/>
      <c r="D64" s="37"/>
      <c r="E64" s="37"/>
      <c r="F64" s="37"/>
      <c r="G64" s="33"/>
    </row>
    <row r="65" spans="2:7" ht="12.75" customHeight="1" thickBot="1" x14ac:dyDescent="0.3">
      <c r="B65" s="50"/>
      <c r="C65" s="37"/>
      <c r="D65" s="37"/>
      <c r="E65" s="37"/>
      <c r="F65" s="37"/>
      <c r="G65" s="33"/>
    </row>
    <row r="66" spans="2:7" ht="12" customHeight="1" x14ac:dyDescent="0.25">
      <c r="B66" s="62" t="s">
        <v>43</v>
      </c>
      <c r="C66" s="63"/>
      <c r="D66" s="63"/>
      <c r="E66" s="63"/>
      <c r="F66" s="64"/>
      <c r="G66" s="33"/>
    </row>
    <row r="67" spans="2:7" ht="12" customHeight="1" x14ac:dyDescent="0.25">
      <c r="B67" s="65" t="s">
        <v>44</v>
      </c>
      <c r="C67" s="35"/>
      <c r="D67" s="35"/>
      <c r="E67" s="35"/>
      <c r="F67" s="66"/>
      <c r="G67" s="33"/>
    </row>
    <row r="68" spans="2:7" ht="12" customHeight="1" x14ac:dyDescent="0.25">
      <c r="B68" s="65" t="s">
        <v>45</v>
      </c>
      <c r="C68" s="35"/>
      <c r="D68" s="35"/>
      <c r="E68" s="35"/>
      <c r="F68" s="66"/>
      <c r="G68" s="33"/>
    </row>
    <row r="69" spans="2:7" ht="12" customHeight="1" x14ac:dyDescent="0.25">
      <c r="B69" s="65" t="s">
        <v>46</v>
      </c>
      <c r="C69" s="35"/>
      <c r="D69" s="35"/>
      <c r="E69" s="35"/>
      <c r="F69" s="66"/>
      <c r="G69" s="33"/>
    </row>
    <row r="70" spans="2:7" ht="12" customHeight="1" x14ac:dyDescent="0.25">
      <c r="B70" s="65" t="s">
        <v>47</v>
      </c>
      <c r="C70" s="35"/>
      <c r="D70" s="35"/>
      <c r="E70" s="35"/>
      <c r="F70" s="66"/>
      <c r="G70" s="33"/>
    </row>
    <row r="71" spans="2:7" ht="12" customHeight="1" x14ac:dyDescent="0.25">
      <c r="B71" s="65" t="s">
        <v>48</v>
      </c>
      <c r="C71" s="35"/>
      <c r="D71" s="35"/>
      <c r="E71" s="35"/>
      <c r="F71" s="66"/>
      <c r="G71" s="33"/>
    </row>
    <row r="72" spans="2:7" ht="12.75" customHeight="1" thickBot="1" x14ac:dyDescent="0.3">
      <c r="B72" s="67" t="s">
        <v>49</v>
      </c>
      <c r="C72" s="68"/>
      <c r="D72" s="68"/>
      <c r="E72" s="68"/>
      <c r="F72" s="69"/>
      <c r="G72" s="33"/>
    </row>
    <row r="73" spans="2:7" ht="12.75" customHeight="1" x14ac:dyDescent="0.25">
      <c r="B73" s="60"/>
      <c r="C73" s="35"/>
      <c r="D73" s="35"/>
      <c r="E73" s="35"/>
      <c r="F73" s="35"/>
      <c r="G73" s="33"/>
    </row>
    <row r="74" spans="2:7" ht="15" customHeight="1" thickBot="1" x14ac:dyDescent="0.3">
      <c r="B74" s="146" t="s">
        <v>50</v>
      </c>
      <c r="C74" s="147"/>
      <c r="D74" s="59"/>
      <c r="E74" s="26"/>
      <c r="F74" s="26"/>
      <c r="G74" s="33"/>
    </row>
    <row r="75" spans="2:7" ht="12" customHeight="1" x14ac:dyDescent="0.25">
      <c r="B75" s="52" t="s">
        <v>35</v>
      </c>
      <c r="C75" s="27" t="s">
        <v>51</v>
      </c>
      <c r="D75" s="53" t="s">
        <v>52</v>
      </c>
      <c r="E75" s="26"/>
      <c r="F75" s="26"/>
      <c r="G75" s="33"/>
    </row>
    <row r="76" spans="2:7" ht="12" customHeight="1" x14ac:dyDescent="0.25">
      <c r="B76" s="54" t="s">
        <v>53</v>
      </c>
      <c r="C76" s="28">
        <v>60000</v>
      </c>
      <c r="D76" s="55">
        <f>(C76/C82)</f>
        <v>7.9209907575239505E-2</v>
      </c>
      <c r="E76" s="26"/>
      <c r="F76" s="26"/>
      <c r="G76" s="33"/>
    </row>
    <row r="77" spans="2:7" ht="12" customHeight="1" x14ac:dyDescent="0.25">
      <c r="B77" s="54" t="s">
        <v>54</v>
      </c>
      <c r="C77" s="29">
        <v>20000</v>
      </c>
      <c r="D77" s="55">
        <f>C77/G59</f>
        <v>2.7723485951123495E-2</v>
      </c>
      <c r="E77" s="26"/>
      <c r="F77" s="26"/>
      <c r="G77" s="33"/>
    </row>
    <row r="78" spans="2:7" ht="12" customHeight="1" x14ac:dyDescent="0.25">
      <c r="B78" s="54" t="s">
        <v>55</v>
      </c>
      <c r="C78" s="28">
        <v>245140</v>
      </c>
      <c r="D78" s="55">
        <f>(C78/C82)</f>
        <v>0.32362527904990357</v>
      </c>
      <c r="E78" s="26"/>
      <c r="F78" s="26"/>
      <c r="G78" s="33"/>
    </row>
    <row r="79" spans="2:7" ht="12" customHeight="1" x14ac:dyDescent="0.25">
      <c r="B79" s="54" t="s">
        <v>29</v>
      </c>
      <c r="C79" s="28">
        <v>375445</v>
      </c>
      <c r="D79" s="55">
        <f>(C79/C82)</f>
        <v>0.49564939582642997</v>
      </c>
      <c r="E79" s="26"/>
      <c r="F79" s="26"/>
      <c r="G79" s="33"/>
    </row>
    <row r="80" spans="2:7" ht="12" customHeight="1" x14ac:dyDescent="0.25">
      <c r="B80" s="54" t="s">
        <v>56</v>
      </c>
      <c r="C80" s="30">
        <v>20825</v>
      </c>
      <c r="D80" s="55">
        <f>(C80/C82)</f>
        <v>2.749243875423938E-2</v>
      </c>
      <c r="E80" s="32"/>
      <c r="F80" s="32"/>
      <c r="G80" s="33"/>
    </row>
    <row r="81" spans="2:7" ht="12" customHeight="1" x14ac:dyDescent="0.25">
      <c r="B81" s="54" t="s">
        <v>57</v>
      </c>
      <c r="C81" s="30">
        <v>36071</v>
      </c>
      <c r="D81" s="55">
        <f>(C81/C82)</f>
        <v>4.7619676269107743E-2</v>
      </c>
      <c r="E81" s="32"/>
      <c r="F81" s="32"/>
      <c r="G81" s="33"/>
    </row>
    <row r="82" spans="2:7" ht="12.75" customHeight="1" thickBot="1" x14ac:dyDescent="0.3">
      <c r="B82" s="56" t="s">
        <v>58</v>
      </c>
      <c r="C82" s="57">
        <f>SUM(C76:C81)</f>
        <v>757481</v>
      </c>
      <c r="D82" s="58">
        <f>SUM(D76:D81)</f>
        <v>1.0013201834260437</v>
      </c>
      <c r="E82" s="32"/>
      <c r="F82" s="32"/>
      <c r="G82" s="33"/>
    </row>
    <row r="83" spans="2:7" ht="12" customHeight="1" x14ac:dyDescent="0.25">
      <c r="B83" s="50"/>
      <c r="C83" s="37"/>
      <c r="D83" s="37"/>
      <c r="E83" s="37"/>
      <c r="F83" s="37"/>
      <c r="G83" s="33"/>
    </row>
    <row r="84" spans="2:7" ht="12.75" customHeight="1" x14ac:dyDescent="0.25">
      <c r="B84" s="51"/>
      <c r="C84" s="37"/>
      <c r="D84" s="37"/>
      <c r="E84" s="37"/>
      <c r="F84" s="37"/>
      <c r="G84" s="33"/>
    </row>
    <row r="85" spans="2:7" ht="12" customHeight="1" thickBot="1" x14ac:dyDescent="0.3">
      <c r="B85" s="71"/>
      <c r="C85" s="72" t="s">
        <v>59</v>
      </c>
      <c r="D85" s="73"/>
      <c r="E85" s="74"/>
      <c r="F85" s="31"/>
      <c r="G85" s="33"/>
    </row>
    <row r="86" spans="2:7" ht="12" customHeight="1" x14ac:dyDescent="0.25">
      <c r="B86" s="75" t="s">
        <v>105</v>
      </c>
      <c r="C86" s="76">
        <v>35</v>
      </c>
      <c r="D86" s="76">
        <v>40</v>
      </c>
      <c r="E86" s="77">
        <v>45</v>
      </c>
      <c r="F86" s="70"/>
      <c r="G86" s="34"/>
    </row>
    <row r="87" spans="2:7" ht="12.75" customHeight="1" thickBot="1" x14ac:dyDescent="0.3">
      <c r="B87" s="56" t="s">
        <v>106</v>
      </c>
      <c r="C87" s="57">
        <f>(G61/C86)</f>
        <v>21642.3</v>
      </c>
      <c r="D87" s="57">
        <f>(G61/D86)</f>
        <v>18937.012500000001</v>
      </c>
      <c r="E87" s="78">
        <f>(G61/E86)</f>
        <v>16832.900000000001</v>
      </c>
      <c r="F87" s="70"/>
      <c r="G87" s="34"/>
    </row>
    <row r="88" spans="2:7" ht="15.6" customHeight="1" x14ac:dyDescent="0.25">
      <c r="B88" s="61" t="s">
        <v>60</v>
      </c>
      <c r="C88" s="35"/>
      <c r="D88" s="35"/>
      <c r="E88" s="35"/>
      <c r="F88" s="35"/>
      <c r="G88" s="35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2022-05-13T16:42:47Z</cp:lastPrinted>
  <dcterms:created xsi:type="dcterms:W3CDTF">2020-11-27T12:49:26Z</dcterms:created>
  <dcterms:modified xsi:type="dcterms:W3CDTF">2022-06-22T00:06:39Z</dcterms:modified>
</cp:coreProperties>
</file>