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FICHAS TECNICAS ACTUALIZADAS JUNIO 2022\LAUTARO JUNIO 2022\"/>
    </mc:Choice>
  </mc:AlternateContent>
  <bookViews>
    <workbookView xWindow="0" yWindow="0" windowWidth="10065" windowHeight="6600"/>
  </bookViews>
  <sheets>
    <sheet name="trigo" sheetId="1" r:id="rId1"/>
  </sheets>
  <calcPr calcId="152511"/>
</workbook>
</file>

<file path=xl/calcChain.xml><?xml version="1.0" encoding="utf-8"?>
<calcChain xmlns="http://schemas.openxmlformats.org/spreadsheetml/2006/main">
  <c r="G38" i="1" l="1"/>
  <c r="G39" i="1"/>
  <c r="G40" i="1"/>
  <c r="G41" i="1"/>
  <c r="G37" i="1"/>
  <c r="G64" i="1" l="1"/>
  <c r="G63" i="1"/>
  <c r="G60" i="1"/>
  <c r="G56" i="1"/>
  <c r="G54" i="1"/>
  <c r="G46" i="1" l="1"/>
  <c r="G66" i="1"/>
  <c r="G58" i="1"/>
  <c r="G12" i="1"/>
  <c r="C92" i="1" l="1"/>
  <c r="G27" i="1"/>
  <c r="G26" i="1"/>
  <c r="G25" i="1"/>
  <c r="G24" i="1"/>
  <c r="G23" i="1"/>
  <c r="G22" i="1"/>
  <c r="D101" i="1" l="1"/>
  <c r="G48" i="1"/>
  <c r="G49" i="1"/>
  <c r="G50" i="1"/>
  <c r="G51" i="1"/>
  <c r="G21" i="1"/>
  <c r="G28" i="1" s="1"/>
  <c r="C91" i="1" s="1"/>
  <c r="G67" i="1" l="1"/>
  <c r="C94" i="1" s="1"/>
  <c r="G42" i="1"/>
  <c r="C95" i="1"/>
  <c r="C93" i="1" l="1"/>
  <c r="G74" i="1"/>
  <c r="G77" i="1"/>
  <c r="G75" i="1" l="1"/>
  <c r="C96" i="1" s="1"/>
  <c r="G76" i="1" l="1"/>
  <c r="D102" i="1" s="1"/>
  <c r="C97" i="1"/>
  <c r="D91" i="1" s="1"/>
  <c r="C102" i="1" l="1"/>
  <c r="E102" i="1"/>
  <c r="G78" i="1"/>
  <c r="D96" i="1"/>
  <c r="D94" i="1"/>
  <c r="D95" i="1"/>
  <c r="D93" i="1"/>
  <c r="D97" i="1" l="1"/>
</calcChain>
</file>

<file path=xl/sharedStrings.xml><?xml version="1.0" encoding="utf-8"?>
<sst xmlns="http://schemas.openxmlformats.org/spreadsheetml/2006/main" count="185" uniqueCount="122">
  <si>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</si>
  <si>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</si>
  <si>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</si>
  <si>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</si>
  <si>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</si>
  <si>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</si>
  <si>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</si>
  <si>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</si>
  <si>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</si>
  <si>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</si>
  <si>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</si>
  <si>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</si>
  <si>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</si>
  <si>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</si>
  <si>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</si>
  <si>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</si>
  <si>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</si>
  <si>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</si>
  <si>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</si>
  <si>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</si>
  <si>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</si>
  <si>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</si>
  <si>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</si>
  <si>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</si>
  <si>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</si>
  <si>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</si>
  <si>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</si>
  <si>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</si>
  <si>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</si>
  <si>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</si>
  <si>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</si>
  <si>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</si>
  <si>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</si>
  <si>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</si>
  <si>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</si>
  <si>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</si>
  <si>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</si>
  <si>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</si>
  <si>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</si>
  <si>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</si>
  <si>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</si>
  <si>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</si>
  <si>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</si>
  <si>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</si>
  <si>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</si>
  <si>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</si>
  <si>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</si>
  <si>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</si>
  <si>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</si>
  <si>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</si>
  <si>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</si>
  <si>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</si>
  <si>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MEDIO</t>
  </si>
  <si>
    <t xml:space="preserve"> </t>
  </si>
  <si>
    <t>FERTILIZANTE</t>
  </si>
  <si>
    <t>FUNGICIDA</t>
  </si>
  <si>
    <t>INSECTICIDA</t>
  </si>
  <si>
    <t>Rastraje</t>
  </si>
  <si>
    <t>kg</t>
  </si>
  <si>
    <t>Superfosfato triple</t>
  </si>
  <si>
    <t>Muriato de potasio</t>
  </si>
  <si>
    <t>Lt</t>
  </si>
  <si>
    <t>PRECIO ESPERADO ($/Unidades)</t>
  </si>
  <si>
    <t>LAUTARO</t>
  </si>
  <si>
    <t>SEMILLA</t>
  </si>
  <si>
    <t>HERBICIDA</t>
  </si>
  <si>
    <t>Kg</t>
  </si>
  <si>
    <t>Presiembra(Barbecho químico)</t>
  </si>
  <si>
    <t>GLIFOSATO</t>
  </si>
  <si>
    <t>MCPA</t>
  </si>
  <si>
    <t>REGULADOR DE CRECIMIENTO</t>
  </si>
  <si>
    <t>DESINFECCION DE SEMILLA</t>
  </si>
  <si>
    <t>cc/100 kg de semilla</t>
  </si>
  <si>
    <t>Cal</t>
  </si>
  <si>
    <t>Karate (Lambdacihalotrina)</t>
  </si>
  <si>
    <t>Siembra</t>
  </si>
  <si>
    <t>Vibrocultivador</t>
  </si>
  <si>
    <t>Fumigacion</t>
  </si>
  <si>
    <t>Cosecha</t>
  </si>
  <si>
    <t>Cargas y descargas insumos</t>
  </si>
  <si>
    <t>Plena macolla</t>
  </si>
  <si>
    <t>Abril</t>
  </si>
  <si>
    <t>Abril-Mayo</t>
  </si>
  <si>
    <t>Desinfección semilla</t>
  </si>
  <si>
    <t xml:space="preserve">Siembra mecanizada </t>
  </si>
  <si>
    <t>Aplicación de N a la macolla</t>
  </si>
  <si>
    <t>Agosto-Septiembre</t>
  </si>
  <si>
    <t>Aplicación herbicida postemergencia</t>
  </si>
  <si>
    <t>Subtotal Costo Mano de Obra</t>
  </si>
  <si>
    <t>JORNADAS ANIMAL</t>
  </si>
  <si>
    <t>Subtotal Costo Jornadas Animal</t>
  </si>
  <si>
    <t>TRIGO ALTERNATIVO</t>
  </si>
  <si>
    <t>FRITZ</t>
  </si>
  <si>
    <t>LA ARAUCANIA</t>
  </si>
  <si>
    <t>LAUTARO / PERQUENCO</t>
  </si>
  <si>
    <t>FEBRERO DE 2021</t>
  </si>
  <si>
    <t>CONSUMO INTERNO</t>
  </si>
  <si>
    <t>SEQUIA-HELADAS-LLUVIA EXESIVA</t>
  </si>
  <si>
    <t>CAN 27</t>
  </si>
  <si>
    <t>Postemergencia</t>
  </si>
  <si>
    <t>AJAX</t>
  </si>
  <si>
    <t>sobre 10 grs/ha</t>
  </si>
  <si>
    <t>Hasta plena macolla</t>
  </si>
  <si>
    <t>Costo unitario ($/ qqm) (*)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</si>
  <si>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</si>
  <si>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</si>
  <si>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Junio-Septiembre</t>
  </si>
  <si>
    <t>Enero-Febrero</t>
  </si>
  <si>
    <t>Septiembre-Ocutbre</t>
  </si>
  <si>
    <t>$/há</t>
  </si>
  <si>
    <t>ESCENARIOS COSTO UNITARIO  ($/qqm)</t>
  </si>
  <si>
    <t>Rendimiento  (qqm/há)</t>
  </si>
  <si>
    <t>JUN</t>
  </si>
  <si>
    <t>Abril-octubre</t>
  </si>
  <si>
    <t>Abril-mayo</t>
  </si>
  <si>
    <t>Junio-septiembre</t>
  </si>
  <si>
    <t>Enero-febrero</t>
  </si>
  <si>
    <t>Indar flo 30 fs</t>
  </si>
  <si>
    <t>Soprano C</t>
  </si>
  <si>
    <t>Septiembre-octubre</t>
  </si>
  <si>
    <t>Moddus 250 ec</t>
  </si>
  <si>
    <t>RENDIMIENTO (qqm/há.)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</si>
</sst>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3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8"/>
      <color theme="0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3" fillId="0" borderId="18"/>
  </cellStyleXfs>
  <cellXfs count="186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49" fontId="1" fillId="2" borderId="5" xfId="0" applyNumberFormat="1" applyFont="1" applyFill="1" applyBorder="1" applyAlignment="1">
      <alignment horizontal="center" wrapText="1"/>
    </xf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0" fillId="2" borderId="20" xfId="0" applyFont="1" applyFill="1" applyBorder="1" applyAlignment="1"/>
    <xf numFmtId="0" fontId="0" fillId="0" borderId="18" xfId="0" applyNumberFormat="1" applyFont="1" applyBorder="1" applyAlignment="1"/>
    <xf numFmtId="0" fontId="1" fillId="2" borderId="5" xfId="0" applyNumberFormat="1" applyFont="1" applyFill="1" applyBorder="1" applyAlignment="1">
      <alignment horizontal="center" wrapText="1"/>
    </xf>
    <xf numFmtId="49" fontId="1" fillId="2" borderId="42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2" xfId="0" applyNumberFormat="1" applyFont="1" applyFill="1" applyBorder="1" applyAlignment="1">
      <alignment horizontal="center"/>
    </xf>
    <xf numFmtId="3" fontId="1" fillId="2" borderId="42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 vertical="center" wrapText="1"/>
    </xf>
    <xf numFmtId="49" fontId="1" fillId="2" borderId="42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0" fontId="0" fillId="0" borderId="0" xfId="0" applyNumberFormat="1" applyFont="1" applyAlignment="1">
      <alignment horizontal="right"/>
    </xf>
    <xf numFmtId="3" fontId="0" fillId="0" borderId="0" xfId="0" applyNumberFormat="1" applyFont="1" applyAlignment="1"/>
    <xf numFmtId="3" fontId="2" fillId="3" borderId="13" xfId="0" applyNumberFormat="1" applyFont="1" applyFill="1" applyBorder="1" applyAlignment="1">
      <alignment horizontal="center" vertical="center"/>
    </xf>
    <xf numFmtId="49" fontId="4" fillId="2" borderId="42" xfId="0" applyNumberFormat="1" applyFont="1" applyFill="1" applyBorder="1" applyAlignment="1">
      <alignment horizontal="left" vertical="center" wrapText="1"/>
    </xf>
    <xf numFmtId="49" fontId="4" fillId="2" borderId="42" xfId="0" applyNumberFormat="1" applyFont="1" applyFill="1" applyBorder="1" applyAlignment="1">
      <alignment horizontal="left"/>
    </xf>
    <xf numFmtId="0" fontId="5" fillId="0" borderId="49" xfId="0" applyFont="1" applyBorder="1" applyAlignment="1">
      <alignment horizontal="center"/>
    </xf>
    <xf numFmtId="0" fontId="5" fillId="0" borderId="49" xfId="0" applyFont="1" applyFill="1" applyBorder="1"/>
    <xf numFmtId="0" fontId="6" fillId="0" borderId="49" xfId="0" applyFont="1" applyBorder="1" applyAlignment="1">
      <alignment horizontal="left"/>
    </xf>
    <xf numFmtId="0" fontId="6" fillId="0" borderId="49" xfId="0" applyFont="1" applyBorder="1" applyAlignment="1">
      <alignment horizontal="center"/>
    </xf>
    <xf numFmtId="3" fontId="5" fillId="0" borderId="49" xfId="0" applyNumberFormat="1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1" fillId="2" borderId="18" xfId="0" applyNumberFormat="1" applyFont="1" applyFill="1" applyBorder="1" applyAlignment="1">
      <alignment horizontal="center" wrapText="1"/>
    </xf>
    <xf numFmtId="3" fontId="5" fillId="0" borderId="18" xfId="0" applyNumberFormat="1" applyFont="1" applyBorder="1" applyAlignment="1">
      <alignment horizontal="center"/>
    </xf>
    <xf numFmtId="0" fontId="0" fillId="2" borderId="50" xfId="0" applyFont="1" applyFill="1" applyBorder="1" applyAlignment="1"/>
    <xf numFmtId="3" fontId="1" fillId="2" borderId="49" xfId="0" applyNumberFormat="1" applyFont="1" applyFill="1" applyBorder="1" applyAlignment="1">
      <alignment horizontal="center" wrapText="1"/>
    </xf>
    <xf numFmtId="0" fontId="6" fillId="0" borderId="49" xfId="0" applyFont="1" applyBorder="1" applyAlignment="1">
      <alignment horizontal="right" wrapText="1"/>
    </xf>
    <xf numFmtId="0" fontId="6" fillId="0" borderId="49" xfId="0" applyFont="1" applyBorder="1" applyAlignment="1">
      <alignment horizontal="right"/>
    </xf>
    <xf numFmtId="3" fontId="6" fillId="0" borderId="49" xfId="0" applyNumberFormat="1" applyFont="1" applyBorder="1" applyAlignment="1">
      <alignment horizontal="right"/>
    </xf>
    <xf numFmtId="17" fontId="6" fillId="0" borderId="49" xfId="0" applyNumberFormat="1" applyFont="1" applyBorder="1" applyAlignment="1">
      <alignment horizontal="right"/>
    </xf>
    <xf numFmtId="3" fontId="6" fillId="10" borderId="49" xfId="0" applyNumberFormat="1" applyFont="1" applyFill="1" applyBorder="1" applyAlignment="1">
      <alignment horizontal="right"/>
    </xf>
    <xf numFmtId="0" fontId="1" fillId="0" borderId="51" xfId="0" applyFont="1" applyBorder="1" applyAlignment="1"/>
    <xf numFmtId="0" fontId="1" fillId="2" borderId="51" xfId="0" applyFont="1" applyFill="1" applyBorder="1" applyAlignment="1">
      <alignment horizontal="center"/>
    </xf>
    <xf numFmtId="49" fontId="1" fillId="2" borderId="51" xfId="0" applyNumberFormat="1" applyFont="1" applyFill="1" applyBorder="1" applyAlignment="1">
      <alignment horizontal="center"/>
    </xf>
    <xf numFmtId="0" fontId="1" fillId="2" borderId="51" xfId="0" applyNumberFormat="1" applyFont="1" applyFill="1" applyBorder="1" applyAlignment="1">
      <alignment horizontal="center"/>
    </xf>
    <xf numFmtId="49" fontId="1" fillId="2" borderId="51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0" fontId="1" fillId="2" borderId="42" xfId="0" applyFont="1" applyFill="1" applyBorder="1" applyAlignment="1">
      <alignment horizontal="right" vertical="center" wrapText="1"/>
    </xf>
    <xf numFmtId="3" fontId="1" fillId="2" borderId="42" xfId="0" applyNumberFormat="1" applyFont="1" applyFill="1" applyBorder="1" applyAlignment="1">
      <alignment horizontal="right"/>
    </xf>
    <xf numFmtId="49" fontId="1" fillId="2" borderId="42" xfId="0" applyNumberFormat="1" applyFont="1" applyFill="1" applyBorder="1" applyAlignment="1">
      <alignment horizontal="right"/>
    </xf>
    <xf numFmtId="0" fontId="1" fillId="2" borderId="42" xfId="0" applyFont="1" applyFill="1" applyBorder="1" applyAlignment="1">
      <alignment horizontal="right"/>
    </xf>
    <xf numFmtId="3" fontId="1" fillId="2" borderId="51" xfId="0" applyNumberFormat="1" applyFont="1" applyFill="1" applyBorder="1" applyAlignment="1">
      <alignment horizontal="right"/>
    </xf>
    <xf numFmtId="49" fontId="1" fillId="2" borderId="51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right" wrapText="1"/>
    </xf>
    <xf numFmtId="3" fontId="1" fillId="2" borderId="5" xfId="0" applyNumberFormat="1" applyFont="1" applyFill="1" applyBorder="1" applyAlignment="1">
      <alignment horizontal="right" wrapText="1"/>
    </xf>
    <xf numFmtId="0" fontId="2" fillId="3" borderId="13" xfId="0" applyFont="1" applyFill="1" applyBorder="1" applyAlignment="1">
      <alignment horizontal="right" vertical="center"/>
    </xf>
    <xf numFmtId="3" fontId="2" fillId="3" borderId="13" xfId="0" applyNumberFormat="1" applyFont="1" applyFill="1" applyBorder="1" applyAlignment="1">
      <alignment horizontal="right" vertical="center"/>
    </xf>
    <xf numFmtId="0" fontId="5" fillId="0" borderId="49" xfId="0" applyFont="1" applyBorder="1" applyAlignment="1">
      <alignment horizontal="right"/>
    </xf>
    <xf numFmtId="3" fontId="5" fillId="0" borderId="49" xfId="0" applyNumberFormat="1" applyFont="1" applyBorder="1" applyAlignment="1">
      <alignment horizontal="right"/>
    </xf>
    <xf numFmtId="0" fontId="5" fillId="0" borderId="49" xfId="0" applyFont="1" applyBorder="1" applyAlignment="1">
      <alignment horizontal="right" wrapText="1"/>
    </xf>
    <xf numFmtId="0" fontId="2" fillId="2" borderId="18" xfId="0" applyFont="1" applyFill="1" applyBorder="1" applyAlignment="1">
      <alignment vertical="center"/>
    </xf>
    <xf numFmtId="0" fontId="1" fillId="2" borderId="6" xfId="0" applyFont="1" applyFill="1" applyBorder="1" applyAlignment="1"/>
    <xf numFmtId="14" fontId="1" fillId="2" borderId="7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 applyAlignment="1"/>
    <xf numFmtId="0" fontId="1" fillId="2" borderId="7" xfId="0" applyFont="1" applyFill="1" applyBorder="1" applyAlignment="1">
      <alignment horizontal="right" wrapText="1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right"/>
    </xf>
    <xf numFmtId="49" fontId="8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left"/>
    </xf>
    <xf numFmtId="49" fontId="8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3" fontId="1" fillId="2" borderId="16" xfId="0" applyNumberFormat="1" applyFont="1" applyFill="1" applyBorder="1" applyAlignment="1">
      <alignment horizontal="right"/>
    </xf>
    <xf numFmtId="49" fontId="8" fillId="3" borderId="43" xfId="0" applyNumberFormat="1" applyFont="1" applyFill="1" applyBorder="1" applyAlignment="1">
      <alignment horizontal="center" vertical="center" wrapText="1"/>
    </xf>
    <xf numFmtId="49" fontId="8" fillId="3" borderId="43" xfId="0" applyNumberFormat="1" applyFont="1" applyFill="1" applyBorder="1" applyAlignment="1">
      <alignment horizontal="right" vertical="center" wrapText="1"/>
    </xf>
    <xf numFmtId="49" fontId="2" fillId="3" borderId="42" xfId="0" applyNumberFormat="1" applyFont="1" applyFill="1" applyBorder="1" applyAlignment="1">
      <alignment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right" vertical="center"/>
    </xf>
    <xf numFmtId="3" fontId="2" fillId="3" borderId="42" xfId="0" applyNumberFormat="1" applyFont="1" applyFill="1" applyBorder="1" applyAlignment="1">
      <alignment horizontal="right" vertical="center"/>
    </xf>
    <xf numFmtId="0" fontId="1" fillId="2" borderId="44" xfId="0" applyFont="1" applyFill="1" applyBorder="1" applyAlignment="1"/>
    <xf numFmtId="0" fontId="1" fillId="2" borderId="45" xfId="0" applyFont="1" applyFill="1" applyBorder="1" applyAlignment="1"/>
    <xf numFmtId="0" fontId="1" fillId="2" borderId="45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45" xfId="0" applyNumberFormat="1" applyFont="1" applyFill="1" applyBorder="1" applyAlignment="1">
      <alignment horizontal="right"/>
    </xf>
    <xf numFmtId="49" fontId="8" fillId="3" borderId="43" xfId="0" applyNumberFormat="1" applyFont="1" applyFill="1" applyBorder="1" applyAlignment="1">
      <alignment horizontal="center" vertical="center"/>
    </xf>
    <xf numFmtId="0" fontId="1" fillId="2" borderId="42" xfId="0" applyFont="1" applyFill="1" applyBorder="1" applyAlignment="1"/>
    <xf numFmtId="49" fontId="2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/>
    <xf numFmtId="3" fontId="1" fillId="2" borderId="21" xfId="0" applyNumberFormat="1" applyFont="1" applyFill="1" applyBorder="1" applyAlignment="1"/>
    <xf numFmtId="3" fontId="1" fillId="2" borderId="21" xfId="0" applyNumberFormat="1" applyFont="1" applyFill="1" applyBorder="1" applyAlignment="1">
      <alignment horizontal="right"/>
    </xf>
    <xf numFmtId="49" fontId="1" fillId="2" borderId="18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164" fontId="8" fillId="2" borderId="18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vertical="center"/>
    </xf>
    <xf numFmtId="49" fontId="4" fillId="2" borderId="32" xfId="0" applyNumberFormat="1" applyFont="1" applyFill="1" applyBorder="1" applyAlignment="1">
      <alignment vertical="center"/>
    </xf>
    <xf numFmtId="0" fontId="1" fillId="2" borderId="33" xfId="0" applyFont="1" applyFill="1" applyBorder="1" applyAlignment="1"/>
    <xf numFmtId="0" fontId="1" fillId="2" borderId="34" xfId="0" applyFont="1" applyFill="1" applyBorder="1" applyAlignment="1"/>
    <xf numFmtId="49" fontId="1" fillId="2" borderId="35" xfId="0" applyNumberFormat="1" applyFont="1" applyFill="1" applyBorder="1" applyAlignment="1">
      <alignment vertical="center"/>
    </xf>
    <xf numFmtId="0" fontId="1" fillId="2" borderId="18" xfId="0" applyFont="1" applyFill="1" applyBorder="1" applyAlignment="1"/>
    <xf numFmtId="0" fontId="1" fillId="2" borderId="36" xfId="0" applyFont="1" applyFill="1" applyBorder="1" applyAlignment="1"/>
    <xf numFmtId="49" fontId="1" fillId="2" borderId="37" xfId="0" applyNumberFormat="1" applyFont="1" applyFill="1" applyBorder="1" applyAlignment="1">
      <alignment vertical="center"/>
    </xf>
    <xf numFmtId="0" fontId="1" fillId="2" borderId="38" xfId="0" applyFont="1" applyFill="1" applyBorder="1" applyAlignment="1"/>
    <xf numFmtId="0" fontId="1" fillId="2" borderId="39" xfId="0" applyFont="1" applyFill="1" applyBorder="1" applyAlignment="1"/>
    <xf numFmtId="0" fontId="1" fillId="8" borderId="31" xfId="0" applyFont="1" applyFill="1" applyBorder="1" applyAlignment="1"/>
    <xf numFmtId="0" fontId="1" fillId="6" borderId="18" xfId="0" applyFont="1" applyFill="1" applyBorder="1" applyAlignment="1"/>
    <xf numFmtId="49" fontId="4" fillId="7" borderId="22" xfId="0" applyNumberFormat="1" applyFont="1" applyFill="1" applyBorder="1" applyAlignment="1">
      <alignment vertical="center"/>
    </xf>
    <xf numFmtId="49" fontId="4" fillId="7" borderId="19" xfId="0" applyNumberFormat="1" applyFont="1" applyFill="1" applyBorder="1" applyAlignment="1">
      <alignment horizontal="center" vertical="center"/>
    </xf>
    <xf numFmtId="49" fontId="1" fillId="7" borderId="23" xfId="0" applyNumberFormat="1" applyFont="1" applyFill="1" applyBorder="1" applyAlignment="1">
      <alignment horizontal="center"/>
    </xf>
    <xf numFmtId="49" fontId="4" fillId="2" borderId="24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9" fontId="1" fillId="2" borderId="25" xfId="0" applyNumberFormat="1" applyFont="1" applyFill="1" applyBorder="1" applyAlignment="1"/>
    <xf numFmtId="165" fontId="4" fillId="2" borderId="5" xfId="0" applyNumberFormat="1" applyFont="1" applyFill="1" applyBorder="1" applyAlignment="1">
      <alignment vertical="center"/>
    </xf>
    <xf numFmtId="0" fontId="8" fillId="6" borderId="18" xfId="0" applyFont="1" applyFill="1" applyBorder="1" applyAlignment="1">
      <alignment vertical="center"/>
    </xf>
    <xf numFmtId="49" fontId="4" fillId="7" borderId="26" xfId="0" applyNumberFormat="1" applyFont="1" applyFill="1" applyBorder="1" applyAlignment="1">
      <alignment vertical="center"/>
    </xf>
    <xf numFmtId="165" fontId="4" fillId="7" borderId="27" xfId="0" applyNumberFormat="1" applyFont="1" applyFill="1" applyBorder="1" applyAlignment="1">
      <alignment vertical="center"/>
    </xf>
    <xf numFmtId="9" fontId="4" fillId="7" borderId="28" xfId="0" applyNumberFormat="1" applyFont="1" applyFill="1" applyBorder="1" applyAlignment="1">
      <alignment vertical="center"/>
    </xf>
    <xf numFmtId="49" fontId="4" fillId="7" borderId="40" xfId="0" applyNumberFormat="1" applyFont="1" applyFill="1" applyBorder="1" applyAlignment="1">
      <alignment vertical="center"/>
    </xf>
    <xf numFmtId="3" fontId="4" fillId="7" borderId="41" xfId="0" applyNumberFormat="1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164" fontId="4" fillId="2" borderId="18" xfId="0" applyNumberFormat="1" applyFont="1" applyFill="1" applyBorder="1" applyAlignment="1">
      <alignment horizontal="right" vertical="center"/>
    </xf>
    <xf numFmtId="165" fontId="4" fillId="7" borderId="2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right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right"/>
    </xf>
    <xf numFmtId="0" fontId="6" fillId="0" borderId="52" xfId="0" applyFont="1" applyBorder="1" applyAlignment="1">
      <alignment horizontal="right" wrapText="1"/>
    </xf>
    <xf numFmtId="0" fontId="6" fillId="0" borderId="52" xfId="0" applyFont="1" applyFill="1" applyBorder="1" applyAlignment="1">
      <alignment horizontal="right"/>
    </xf>
    <xf numFmtId="0" fontId="6" fillId="0" borderId="52" xfId="0" applyFont="1" applyBorder="1" applyAlignment="1">
      <alignment horizontal="right"/>
    </xf>
    <xf numFmtId="0" fontId="6" fillId="10" borderId="52" xfId="0" applyFont="1" applyFill="1" applyBorder="1" applyAlignment="1">
      <alignment horizontal="right"/>
    </xf>
    <xf numFmtId="0" fontId="6" fillId="0" borderId="52" xfId="0" applyFont="1" applyFill="1" applyBorder="1" applyAlignment="1">
      <alignment horizontal="right" wrapText="1"/>
    </xf>
    <xf numFmtId="17" fontId="6" fillId="0" borderId="53" xfId="1" applyNumberFormat="1" applyFont="1" applyBorder="1" applyAlignment="1">
      <alignment horizontal="right" vertical="center"/>
    </xf>
    <xf numFmtId="0" fontId="0" fillId="2" borderId="54" xfId="0" applyFont="1" applyFill="1" applyBorder="1" applyAlignment="1"/>
    <xf numFmtId="0" fontId="1" fillId="2" borderId="55" xfId="0" applyFont="1" applyFill="1" applyBorder="1" applyAlignment="1">
      <alignment wrapText="1"/>
    </xf>
    <xf numFmtId="49" fontId="8" fillId="3" borderId="49" xfId="0" applyNumberFormat="1" applyFont="1" applyFill="1" applyBorder="1" applyAlignment="1">
      <alignment vertical="center" wrapText="1"/>
    </xf>
    <xf numFmtId="49" fontId="1" fillId="2" borderId="49" xfId="0" applyNumberFormat="1" applyFont="1" applyFill="1" applyBorder="1" applyAlignment="1">
      <alignment vertical="center" wrapText="1"/>
    </xf>
    <xf numFmtId="0" fontId="8" fillId="5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49" fontId="8" fillId="5" borderId="56" xfId="0" applyNumberFormat="1" applyFont="1" applyFill="1" applyBorder="1" applyAlignment="1">
      <alignment vertical="center"/>
    </xf>
    <xf numFmtId="0" fontId="8" fillId="5" borderId="57" xfId="0" applyFont="1" applyFill="1" applyBorder="1" applyAlignment="1">
      <alignment vertical="center"/>
    </xf>
    <xf numFmtId="164" fontId="8" fillId="5" borderId="58" xfId="0" applyNumberFormat="1" applyFont="1" applyFill="1" applyBorder="1" applyAlignment="1">
      <alignment vertical="center"/>
    </xf>
    <xf numFmtId="49" fontId="8" fillId="3" borderId="59" xfId="0" applyNumberFormat="1" applyFont="1" applyFill="1" applyBorder="1" applyAlignment="1">
      <alignment vertical="center"/>
    </xf>
    <xf numFmtId="164" fontId="8" fillId="3" borderId="60" xfId="0" applyNumberFormat="1" applyFont="1" applyFill="1" applyBorder="1" applyAlignment="1">
      <alignment vertical="center"/>
    </xf>
    <xf numFmtId="49" fontId="8" fillId="5" borderId="59" xfId="0" applyNumberFormat="1" applyFont="1" applyFill="1" applyBorder="1" applyAlignment="1">
      <alignment vertical="center"/>
    </xf>
    <xf numFmtId="164" fontId="8" fillId="5" borderId="60" xfId="0" applyNumberFormat="1" applyFont="1" applyFill="1" applyBorder="1" applyAlignment="1">
      <alignment vertical="center"/>
    </xf>
    <xf numFmtId="49" fontId="8" fillId="5" borderId="61" xfId="0" applyNumberFormat="1" applyFont="1" applyFill="1" applyBorder="1" applyAlignment="1">
      <alignment vertical="center"/>
    </xf>
    <xf numFmtId="0" fontId="8" fillId="5" borderId="62" xfId="0" applyFont="1" applyFill="1" applyBorder="1" applyAlignment="1">
      <alignment vertical="center"/>
    </xf>
    <xf numFmtId="164" fontId="8" fillId="5" borderId="63" xfId="0" applyNumberFormat="1" applyFont="1" applyFill="1" applyBorder="1" applyAlignment="1">
      <alignment vertical="center"/>
    </xf>
    <xf numFmtId="0" fontId="1" fillId="2" borderId="64" xfId="0" applyNumberFormat="1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vertical="center" wrapText="1"/>
    </xf>
    <xf numFmtId="3" fontId="1" fillId="2" borderId="42" xfId="0" applyNumberFormat="1" applyFont="1" applyFill="1" applyBorder="1" applyAlignment="1"/>
    <xf numFmtId="3" fontId="1" fillId="2" borderId="51" xfId="0" applyNumberFormat="1" applyFont="1" applyFill="1" applyBorder="1" applyAlignment="1"/>
    <xf numFmtId="49" fontId="2" fillId="3" borderId="5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49" fontId="9" fillId="3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12" fillId="8" borderId="46" xfId="0" applyNumberFormat="1" applyFont="1" applyFill="1" applyBorder="1" applyAlignment="1">
      <alignment horizontal="center" vertical="center"/>
    </xf>
    <xf numFmtId="49" fontId="12" fillId="8" borderId="47" xfId="0" applyNumberFormat="1" applyFont="1" applyFill="1" applyBorder="1" applyAlignment="1">
      <alignment horizontal="center" vertical="center"/>
    </xf>
    <xf numFmtId="49" fontId="12" fillId="8" borderId="48" xfId="0" applyNumberFormat="1" applyFont="1" applyFill="1" applyBorder="1" applyAlignment="1">
      <alignment horizontal="center" vertical="center"/>
    </xf>
    <xf numFmtId="49" fontId="12" fillId="8" borderId="29" xfId="0" applyNumberFormat="1" applyFont="1" applyFill="1" applyBorder="1" applyAlignment="1">
      <alignment vertical="center"/>
    </xf>
    <xf numFmtId="0" fontId="4" fillId="8" borderId="30" xfId="0" applyFont="1" applyFill="1" applyBorder="1" applyAlignment="1">
      <alignment vertical="center"/>
    </xf>
    <xf numFmtId="49" fontId="1" fillId="2" borderId="64" xfId="0" applyNumberFormat="1" applyFont="1" applyFill="1" applyBorder="1" applyAlignment="1">
      <alignment horizontal="right" wrapText="1"/>
    </xf>
    <xf numFmtId="3" fontId="1" fillId="2" borderId="64" xfId="0" applyNumberFormat="1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0</xdr:row>
      <xdr:rowOff>161925</xdr:rowOff>
    </xdr:from>
    <xdr:to>
      <xdr:col>6</xdr:col>
      <xdr:colOff>1138669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61925"/>
          <a:ext cx="69246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4"/>
  <sheetViews>
    <sheetView showGridLines="0" tabSelected="1" zoomScaleNormal="100" workbookViewId="0">
      <selection activeCell="H96" sqref="H96"/>
    </sheetView>
  </sheetViews>
  <sheetFormatPr baseColWidth="10" defaultColWidth="10.85546875" defaultRowHeight="11.25" customHeight="1" x14ac:dyDescent="0.25"/>
  <cols>
    <col min="1" max="1" width="3.28515625" style="1" customWidth="1"/>
    <col min="2" max="2" width="23.140625" style="1" customWidth="1"/>
    <col min="3" max="3" width="17" style="1" customWidth="1"/>
    <col min="4" max="4" width="14.85546875" style="1" customWidth="1"/>
    <col min="5" max="5" width="14.42578125" style="1" customWidth="1"/>
    <col min="6" max="6" width="18.7109375" style="1" customWidth="1"/>
    <col min="7" max="7" width="17.140625" style="20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18"/>
    </row>
    <row r="2" spans="1:7" ht="15" customHeight="1" x14ac:dyDescent="0.25">
      <c r="A2" s="2"/>
      <c r="B2" s="2"/>
      <c r="C2" s="2"/>
      <c r="D2" s="2"/>
      <c r="E2" s="2"/>
      <c r="F2" s="2"/>
      <c r="G2" s="18"/>
    </row>
    <row r="3" spans="1:7" ht="15" customHeight="1" x14ac:dyDescent="0.25">
      <c r="A3" s="2"/>
      <c r="B3" s="2"/>
      <c r="C3" s="2"/>
      <c r="D3" s="2"/>
      <c r="E3" s="2"/>
      <c r="F3" s="2"/>
      <c r="G3" s="18"/>
    </row>
    <row r="4" spans="1:7" ht="15" customHeight="1" x14ac:dyDescent="0.25">
      <c r="A4" s="2"/>
      <c r="B4" s="2"/>
      <c r="C4" s="2"/>
      <c r="D4" s="2"/>
      <c r="E4" s="2"/>
      <c r="F4" s="2"/>
      <c r="G4" s="18"/>
    </row>
    <row r="5" spans="1:7" ht="15" customHeight="1" x14ac:dyDescent="0.25">
      <c r="A5" s="2"/>
      <c r="B5" s="2"/>
      <c r="C5" s="2"/>
      <c r="D5" s="2"/>
      <c r="E5" s="2"/>
      <c r="F5" s="2"/>
      <c r="G5" s="18"/>
    </row>
    <row r="6" spans="1:7" ht="15" customHeight="1" x14ac:dyDescent="0.25">
      <c r="A6" s="2"/>
      <c r="B6" s="2"/>
      <c r="C6" s="2"/>
      <c r="D6" s="2"/>
      <c r="E6" s="2"/>
      <c r="F6" s="2"/>
      <c r="G6" s="18"/>
    </row>
    <row r="7" spans="1:7" ht="15" customHeight="1" x14ac:dyDescent="0.25">
      <c r="A7" s="2"/>
      <c r="B7" s="2"/>
      <c r="C7" s="2"/>
      <c r="D7" s="2"/>
      <c r="E7" s="2"/>
      <c r="F7" s="2"/>
      <c r="G7" s="18"/>
    </row>
    <row r="8" spans="1:7" ht="15" customHeight="1" x14ac:dyDescent="0.25">
      <c r="A8" s="2"/>
      <c r="B8" s="150"/>
      <c r="C8" s="3"/>
      <c r="D8" s="2"/>
      <c r="E8" s="3"/>
      <c r="F8" s="3"/>
      <c r="G8" s="19"/>
    </row>
    <row r="9" spans="1:7" ht="12" customHeight="1" x14ac:dyDescent="0.25">
      <c r="A9" s="34"/>
      <c r="B9" s="152" t="s">
        <v>0</v>
      </c>
      <c r="C9" s="144" t="s">
        <v>91</v>
      </c>
      <c r="D9" s="63"/>
      <c r="E9" s="171" t="s">
        <v>121</v>
      </c>
      <c r="F9" s="172"/>
      <c r="G9" s="38">
        <v>60</v>
      </c>
    </row>
    <row r="10" spans="1:7" ht="18" customHeight="1" x14ac:dyDescent="0.25">
      <c r="A10" s="34"/>
      <c r="B10" s="153" t="s">
        <v>1</v>
      </c>
      <c r="C10" s="145" t="s">
        <v>92</v>
      </c>
      <c r="D10" s="63"/>
      <c r="E10" s="173" t="s">
        <v>2</v>
      </c>
      <c r="F10" s="174"/>
      <c r="G10" s="39" t="s">
        <v>112</v>
      </c>
    </row>
    <row r="11" spans="1:7" ht="18" customHeight="1" x14ac:dyDescent="0.25">
      <c r="A11" s="34"/>
      <c r="B11" s="153" t="s">
        <v>3</v>
      </c>
      <c r="C11" s="146" t="s">
        <v>52</v>
      </c>
      <c r="D11" s="63"/>
      <c r="E11" s="173" t="s">
        <v>62</v>
      </c>
      <c r="F11" s="174"/>
      <c r="G11" s="40">
        <v>39300</v>
      </c>
    </row>
    <row r="12" spans="1:7" ht="11.25" customHeight="1" x14ac:dyDescent="0.25">
      <c r="A12" s="34"/>
      <c r="B12" s="153" t="s">
        <v>4</v>
      </c>
      <c r="C12" s="146" t="s">
        <v>93</v>
      </c>
      <c r="D12" s="63"/>
      <c r="E12" s="47" t="s">
        <v>5</v>
      </c>
      <c r="F12" s="48"/>
      <c r="G12" s="40">
        <f>G9*G11</f>
        <v>2358000</v>
      </c>
    </row>
    <row r="13" spans="1:7" ht="11.25" customHeight="1" x14ac:dyDescent="0.25">
      <c r="A13" s="34"/>
      <c r="B13" s="153" t="s">
        <v>6</v>
      </c>
      <c r="C13" s="147" t="s">
        <v>63</v>
      </c>
      <c r="D13" s="63"/>
      <c r="E13" s="173" t="s">
        <v>7</v>
      </c>
      <c r="F13" s="174"/>
      <c r="G13" s="37" t="s">
        <v>96</v>
      </c>
    </row>
    <row r="14" spans="1:7" ht="13.5" customHeight="1" x14ac:dyDescent="0.25">
      <c r="A14" s="34"/>
      <c r="B14" s="153" t="s">
        <v>8</v>
      </c>
      <c r="C14" s="148" t="s">
        <v>94</v>
      </c>
      <c r="D14" s="63"/>
      <c r="E14" s="173" t="s">
        <v>9</v>
      </c>
      <c r="F14" s="174"/>
      <c r="G14" s="39" t="s">
        <v>95</v>
      </c>
    </row>
    <row r="15" spans="1:7" ht="25.5" customHeight="1" x14ac:dyDescent="0.25">
      <c r="A15" s="34"/>
      <c r="B15" s="153" t="s">
        <v>10</v>
      </c>
      <c r="C15" s="149">
        <v>44713</v>
      </c>
      <c r="D15" s="63"/>
      <c r="E15" s="175" t="s">
        <v>11</v>
      </c>
      <c r="F15" s="176"/>
      <c r="G15" s="36" t="s">
        <v>97</v>
      </c>
    </row>
    <row r="16" spans="1:7" ht="12" customHeight="1" x14ac:dyDescent="0.25">
      <c r="A16" s="2"/>
      <c r="B16" s="151"/>
      <c r="C16" s="64"/>
      <c r="D16" s="65"/>
      <c r="E16" s="66"/>
      <c r="F16" s="66"/>
      <c r="G16" s="67"/>
    </row>
    <row r="17" spans="1:7" ht="12" customHeight="1" x14ac:dyDescent="0.25">
      <c r="A17" s="5"/>
      <c r="B17" s="177" t="s">
        <v>12</v>
      </c>
      <c r="C17" s="178"/>
      <c r="D17" s="178"/>
      <c r="E17" s="178"/>
      <c r="F17" s="178"/>
      <c r="G17" s="178"/>
    </row>
    <row r="18" spans="1:7" ht="12" customHeight="1" x14ac:dyDescent="0.25">
      <c r="A18" s="2"/>
      <c r="B18" s="68"/>
      <c r="C18" s="69"/>
      <c r="D18" s="69"/>
      <c r="E18" s="69"/>
      <c r="F18" s="70"/>
      <c r="G18" s="71"/>
    </row>
    <row r="19" spans="1:7" ht="12" customHeight="1" x14ac:dyDescent="0.25">
      <c r="A19" s="4"/>
      <c r="B19" s="72" t="s">
        <v>13</v>
      </c>
      <c r="C19" s="73"/>
      <c r="D19" s="74"/>
      <c r="E19" s="74"/>
      <c r="F19" s="74"/>
      <c r="G19" s="75"/>
    </row>
    <row r="20" spans="1:7" ht="24" customHeight="1" x14ac:dyDescent="0.25">
      <c r="A20" s="5"/>
      <c r="B20" s="76" t="s">
        <v>14</v>
      </c>
      <c r="C20" s="76" t="s">
        <v>15</v>
      </c>
      <c r="D20" s="76" t="s">
        <v>16</v>
      </c>
      <c r="E20" s="76" t="s">
        <v>17</v>
      </c>
      <c r="F20" s="76" t="s">
        <v>18</v>
      </c>
      <c r="G20" s="76" t="s">
        <v>19</v>
      </c>
    </row>
    <row r="21" spans="1:7" ht="12.75" customHeight="1" x14ac:dyDescent="0.25">
      <c r="A21" s="5"/>
      <c r="B21" s="46" t="s">
        <v>79</v>
      </c>
      <c r="C21" s="6" t="s">
        <v>20</v>
      </c>
      <c r="D21" s="11">
        <v>1</v>
      </c>
      <c r="E21" s="55" t="s">
        <v>86</v>
      </c>
      <c r="F21" s="56">
        <v>25000</v>
      </c>
      <c r="G21" s="56">
        <f>D21*F21</f>
        <v>25000</v>
      </c>
    </row>
    <row r="22" spans="1:7" ht="12.75" customHeight="1" x14ac:dyDescent="0.25">
      <c r="A22" s="5"/>
      <c r="B22" s="26" t="s">
        <v>57</v>
      </c>
      <c r="C22" s="25" t="s">
        <v>20</v>
      </c>
      <c r="D22" s="25">
        <v>0.4</v>
      </c>
      <c r="E22" s="59" t="s">
        <v>82</v>
      </c>
      <c r="F22" s="56">
        <v>25000</v>
      </c>
      <c r="G22" s="60">
        <f t="shared" ref="G22:G27" si="0">D22*F22</f>
        <v>10000</v>
      </c>
    </row>
    <row r="23" spans="1:7" ht="12.75" customHeight="1" x14ac:dyDescent="0.25">
      <c r="A23" s="5"/>
      <c r="B23" s="26" t="s">
        <v>83</v>
      </c>
      <c r="C23" s="25" t="s">
        <v>20</v>
      </c>
      <c r="D23" s="25">
        <v>0.5</v>
      </c>
      <c r="E23" s="59" t="s">
        <v>82</v>
      </c>
      <c r="F23" s="56">
        <v>25000</v>
      </c>
      <c r="G23" s="60">
        <f t="shared" si="0"/>
        <v>12500</v>
      </c>
    </row>
    <row r="24" spans="1:7" ht="12" customHeight="1" x14ac:dyDescent="0.25">
      <c r="A24" s="2"/>
      <c r="B24" s="27" t="s">
        <v>84</v>
      </c>
      <c r="C24" s="25" t="s">
        <v>20</v>
      </c>
      <c r="D24" s="25">
        <v>0.4</v>
      </c>
      <c r="E24" s="59" t="s">
        <v>106</v>
      </c>
      <c r="F24" s="56">
        <v>25000</v>
      </c>
      <c r="G24" s="60">
        <f t="shared" si="0"/>
        <v>10000</v>
      </c>
    </row>
    <row r="25" spans="1:7" ht="12" customHeight="1" x14ac:dyDescent="0.25">
      <c r="A25" s="4"/>
      <c r="B25" s="27" t="s">
        <v>85</v>
      </c>
      <c r="C25" s="25" t="s">
        <v>20</v>
      </c>
      <c r="D25" s="25">
        <v>0.5</v>
      </c>
      <c r="E25" s="61" t="s">
        <v>86</v>
      </c>
      <c r="F25" s="56">
        <v>25000</v>
      </c>
      <c r="G25" s="60">
        <f t="shared" si="0"/>
        <v>12500</v>
      </c>
    </row>
    <row r="26" spans="1:7" ht="12.95" customHeight="1" x14ac:dyDescent="0.25">
      <c r="A26" s="4"/>
      <c r="B26" s="27" t="s">
        <v>87</v>
      </c>
      <c r="C26" s="25" t="s">
        <v>20</v>
      </c>
      <c r="D26" s="28">
        <v>0.5</v>
      </c>
      <c r="E26" s="61" t="s">
        <v>86</v>
      </c>
      <c r="F26" s="56">
        <v>25000</v>
      </c>
      <c r="G26" s="60">
        <f t="shared" si="0"/>
        <v>12500</v>
      </c>
    </row>
    <row r="27" spans="1:7" ht="12" customHeight="1" x14ac:dyDescent="0.25">
      <c r="A27" s="4"/>
      <c r="B27" s="27" t="s">
        <v>78</v>
      </c>
      <c r="C27" s="28" t="s">
        <v>20</v>
      </c>
      <c r="D27" s="28">
        <v>0.5</v>
      </c>
      <c r="E27" s="37" t="s">
        <v>107</v>
      </c>
      <c r="F27" s="56">
        <v>25000</v>
      </c>
      <c r="G27" s="60">
        <f t="shared" si="0"/>
        <v>12500</v>
      </c>
    </row>
    <row r="28" spans="1:7" ht="12" customHeight="1" x14ac:dyDescent="0.25">
      <c r="A28" s="9"/>
      <c r="B28" s="7" t="s">
        <v>88</v>
      </c>
      <c r="C28" s="8"/>
      <c r="D28" s="8"/>
      <c r="E28" s="57"/>
      <c r="F28" s="57"/>
      <c r="G28" s="58">
        <f>SUM(G21:G27)</f>
        <v>95000</v>
      </c>
    </row>
    <row r="29" spans="1:7" ht="12" customHeight="1" x14ac:dyDescent="0.25">
      <c r="A29" s="9"/>
      <c r="B29" s="30"/>
      <c r="C29" s="31"/>
      <c r="D29" s="31"/>
      <c r="E29" s="31"/>
      <c r="F29" s="32"/>
      <c r="G29" s="33"/>
    </row>
    <row r="30" spans="1:7" ht="12" customHeight="1" x14ac:dyDescent="0.25">
      <c r="A30" s="34"/>
      <c r="B30" s="77" t="s">
        <v>89</v>
      </c>
      <c r="C30" s="31"/>
      <c r="D30" s="31"/>
      <c r="E30" s="31"/>
      <c r="F30" s="32"/>
      <c r="G30" s="33"/>
    </row>
    <row r="31" spans="1:7" ht="28.5" customHeight="1" x14ac:dyDescent="0.25">
      <c r="A31" s="34"/>
      <c r="B31" s="76" t="s">
        <v>14</v>
      </c>
      <c r="C31" s="76" t="s">
        <v>15</v>
      </c>
      <c r="D31" s="76" t="s">
        <v>16</v>
      </c>
      <c r="E31" s="76" t="s">
        <v>17</v>
      </c>
      <c r="F31" s="76" t="s">
        <v>18</v>
      </c>
      <c r="G31" s="76" t="s">
        <v>19</v>
      </c>
    </row>
    <row r="32" spans="1:7" ht="12" customHeight="1" x14ac:dyDescent="0.25">
      <c r="A32" s="34"/>
      <c r="B32" s="27"/>
      <c r="C32" s="28" t="s">
        <v>53</v>
      </c>
      <c r="D32" s="28" t="s">
        <v>53</v>
      </c>
      <c r="E32" s="28" t="s">
        <v>53</v>
      </c>
      <c r="F32" s="35" t="s">
        <v>53</v>
      </c>
      <c r="G32" s="29"/>
    </row>
    <row r="33" spans="1:11" ht="12" customHeight="1" x14ac:dyDescent="0.25">
      <c r="A33" s="34"/>
      <c r="B33" s="7" t="s">
        <v>90</v>
      </c>
      <c r="C33" s="8"/>
      <c r="D33" s="8"/>
      <c r="E33" s="8"/>
      <c r="F33" s="8"/>
      <c r="G33" s="22"/>
    </row>
    <row r="34" spans="1:11" ht="12" customHeight="1" x14ac:dyDescent="0.25">
      <c r="A34" s="34"/>
      <c r="B34" s="30"/>
      <c r="C34" s="31"/>
      <c r="D34" s="31"/>
      <c r="E34" s="31"/>
      <c r="F34" s="32"/>
      <c r="G34" s="33"/>
    </row>
    <row r="35" spans="1:11" ht="12" customHeight="1" x14ac:dyDescent="0.25">
      <c r="A35" s="4"/>
      <c r="B35" s="78" t="s">
        <v>21</v>
      </c>
      <c r="C35" s="79"/>
      <c r="D35" s="80"/>
      <c r="E35" s="80"/>
      <c r="F35" s="81"/>
      <c r="G35" s="82"/>
    </row>
    <row r="36" spans="1:11" ht="24" customHeight="1" x14ac:dyDescent="0.25">
      <c r="A36" s="4"/>
      <c r="B36" s="83" t="s">
        <v>14</v>
      </c>
      <c r="C36" s="83" t="s">
        <v>15</v>
      </c>
      <c r="D36" s="83" t="s">
        <v>16</v>
      </c>
      <c r="E36" s="83" t="s">
        <v>17</v>
      </c>
      <c r="F36" s="84" t="s">
        <v>18</v>
      </c>
      <c r="G36" s="83" t="s">
        <v>19</v>
      </c>
    </row>
    <row r="37" spans="1:11" ht="12.75" customHeight="1" x14ac:dyDescent="0.25">
      <c r="A37" s="5"/>
      <c r="B37" s="46" t="s">
        <v>77</v>
      </c>
      <c r="C37" s="6" t="s">
        <v>22</v>
      </c>
      <c r="D37" s="166">
        <v>0.125</v>
      </c>
      <c r="E37" s="184" t="s">
        <v>113</v>
      </c>
      <c r="F37" s="185">
        <v>144000</v>
      </c>
      <c r="G37" s="185">
        <f>D37*F37</f>
        <v>18000</v>
      </c>
    </row>
    <row r="38" spans="1:11" ht="12.75" customHeight="1" x14ac:dyDescent="0.25">
      <c r="A38" s="5"/>
      <c r="B38" s="46" t="s">
        <v>57</v>
      </c>
      <c r="C38" s="6" t="s">
        <v>22</v>
      </c>
      <c r="D38" s="166">
        <v>0.25</v>
      </c>
      <c r="E38" s="184" t="s">
        <v>114</v>
      </c>
      <c r="F38" s="185">
        <v>280000</v>
      </c>
      <c r="G38" s="185">
        <f t="shared" ref="G38:G41" si="1">D38*F38</f>
        <v>70000</v>
      </c>
    </row>
    <row r="39" spans="1:11" ht="12.75" customHeight="1" x14ac:dyDescent="0.25">
      <c r="A39" s="5"/>
      <c r="B39" s="46" t="s">
        <v>76</v>
      </c>
      <c r="C39" s="6" t="s">
        <v>22</v>
      </c>
      <c r="D39" s="166">
        <v>0.25</v>
      </c>
      <c r="E39" s="184" t="s">
        <v>114</v>
      </c>
      <c r="F39" s="185">
        <v>144000</v>
      </c>
      <c r="G39" s="185">
        <f t="shared" si="1"/>
        <v>36000</v>
      </c>
    </row>
    <row r="40" spans="1:11" ht="12.75" customHeight="1" x14ac:dyDescent="0.25">
      <c r="A40" s="5"/>
      <c r="B40" s="46" t="s">
        <v>75</v>
      </c>
      <c r="C40" s="6" t="s">
        <v>22</v>
      </c>
      <c r="D40" s="166">
        <v>0.125</v>
      </c>
      <c r="E40" s="184" t="s">
        <v>115</v>
      </c>
      <c r="F40" s="185">
        <v>240000</v>
      </c>
      <c r="G40" s="185">
        <f t="shared" si="1"/>
        <v>30000</v>
      </c>
    </row>
    <row r="41" spans="1:11" ht="12.75" customHeight="1" x14ac:dyDescent="0.25">
      <c r="A41" s="5"/>
      <c r="B41" s="46" t="s">
        <v>78</v>
      </c>
      <c r="C41" s="6" t="s">
        <v>22</v>
      </c>
      <c r="D41" s="166">
        <v>0.25</v>
      </c>
      <c r="E41" s="184" t="s">
        <v>116</v>
      </c>
      <c r="F41" s="185">
        <v>180000</v>
      </c>
      <c r="G41" s="185">
        <f t="shared" si="1"/>
        <v>45000</v>
      </c>
    </row>
    <row r="42" spans="1:11" ht="12.75" customHeight="1" x14ac:dyDescent="0.25">
      <c r="A42" s="4"/>
      <c r="B42" s="7" t="s">
        <v>23</v>
      </c>
      <c r="C42" s="8"/>
      <c r="D42" s="8"/>
      <c r="E42" s="57"/>
      <c r="F42" s="57"/>
      <c r="G42" s="58">
        <f>G37+G38+G39+G40+G41</f>
        <v>199000</v>
      </c>
    </row>
    <row r="43" spans="1:11" ht="12" customHeight="1" x14ac:dyDescent="0.25">
      <c r="A43" s="2"/>
      <c r="B43" s="85"/>
      <c r="C43" s="86"/>
      <c r="D43" s="86"/>
      <c r="E43" s="86"/>
      <c r="F43" s="87"/>
      <c r="G43" s="88"/>
    </row>
    <row r="44" spans="1:11" ht="12" customHeight="1" x14ac:dyDescent="0.25">
      <c r="A44" s="4"/>
      <c r="B44" s="78" t="s">
        <v>24</v>
      </c>
      <c r="C44" s="79"/>
      <c r="D44" s="80"/>
      <c r="E44" s="80"/>
      <c r="F44" s="81"/>
      <c r="G44" s="82"/>
    </row>
    <row r="45" spans="1:11" ht="24" customHeight="1" x14ac:dyDescent="0.25">
      <c r="A45" s="4"/>
      <c r="B45" s="89" t="s">
        <v>25</v>
      </c>
      <c r="C45" s="89" t="s">
        <v>26</v>
      </c>
      <c r="D45" s="89" t="s">
        <v>27</v>
      </c>
      <c r="E45" s="89" t="s">
        <v>17</v>
      </c>
      <c r="F45" s="89" t="s">
        <v>18</v>
      </c>
      <c r="G45" s="90" t="s">
        <v>19</v>
      </c>
      <c r="K45" s="10"/>
    </row>
    <row r="46" spans="1:11" ht="12.75" customHeight="1" x14ac:dyDescent="0.25">
      <c r="A46" s="9"/>
      <c r="B46" s="23" t="s">
        <v>64</v>
      </c>
      <c r="C46" s="16" t="s">
        <v>66</v>
      </c>
      <c r="D46" s="15">
        <v>130</v>
      </c>
      <c r="E46" s="49" t="s">
        <v>106</v>
      </c>
      <c r="F46" s="168">
        <v>838</v>
      </c>
      <c r="G46" s="169">
        <f t="shared" ref="G46:G58" si="2">D46*F46</f>
        <v>108940</v>
      </c>
      <c r="K46" s="10"/>
    </row>
    <row r="47" spans="1:11" ht="12.75" customHeight="1" x14ac:dyDescent="0.25">
      <c r="A47" s="9"/>
      <c r="B47" s="24" t="s">
        <v>54</v>
      </c>
      <c r="C47" s="12"/>
      <c r="D47" s="14"/>
      <c r="E47" s="51"/>
      <c r="F47" s="169"/>
      <c r="G47" s="169" t="s">
        <v>53</v>
      </c>
    </row>
    <row r="48" spans="1:11" ht="12.75" customHeight="1" x14ac:dyDescent="0.25">
      <c r="A48" s="9"/>
      <c r="B48" s="17" t="s">
        <v>98</v>
      </c>
      <c r="C48" s="13" t="s">
        <v>58</v>
      </c>
      <c r="D48" s="13">
        <v>300</v>
      </c>
      <c r="E48" s="49" t="s">
        <v>106</v>
      </c>
      <c r="F48" s="169">
        <v>1428</v>
      </c>
      <c r="G48" s="169">
        <f t="shared" si="2"/>
        <v>428400</v>
      </c>
    </row>
    <row r="49" spans="1:7" ht="12.75" customHeight="1" x14ac:dyDescent="0.25">
      <c r="A49" s="9"/>
      <c r="B49" s="17" t="s">
        <v>59</v>
      </c>
      <c r="C49" s="12" t="s">
        <v>58</v>
      </c>
      <c r="D49" s="14">
        <v>200</v>
      </c>
      <c r="E49" s="49" t="s">
        <v>106</v>
      </c>
      <c r="F49" s="169">
        <v>1409</v>
      </c>
      <c r="G49" s="169">
        <f t="shared" si="2"/>
        <v>281800</v>
      </c>
    </row>
    <row r="50" spans="1:7" ht="12.75" customHeight="1" x14ac:dyDescent="0.25">
      <c r="A50" s="9"/>
      <c r="B50" s="17" t="s">
        <v>60</v>
      </c>
      <c r="C50" s="12" t="s">
        <v>58</v>
      </c>
      <c r="D50" s="14">
        <v>100</v>
      </c>
      <c r="E50" s="49" t="s">
        <v>106</v>
      </c>
      <c r="F50" s="169">
        <v>1428</v>
      </c>
      <c r="G50" s="169">
        <f t="shared" si="2"/>
        <v>142800</v>
      </c>
    </row>
    <row r="51" spans="1:7" ht="12.75" customHeight="1" x14ac:dyDescent="0.25">
      <c r="A51" s="9"/>
      <c r="B51" s="17" t="s">
        <v>73</v>
      </c>
      <c r="C51" s="13" t="s">
        <v>58</v>
      </c>
      <c r="D51" s="13">
        <v>1000</v>
      </c>
      <c r="E51" s="49" t="s">
        <v>106</v>
      </c>
      <c r="F51" s="169">
        <v>188</v>
      </c>
      <c r="G51" s="169">
        <f t="shared" si="2"/>
        <v>188000</v>
      </c>
    </row>
    <row r="52" spans="1:7" ht="12.75" customHeight="1" x14ac:dyDescent="0.25">
      <c r="A52" s="9"/>
      <c r="B52" s="17"/>
      <c r="C52" s="13"/>
      <c r="D52" s="13"/>
      <c r="E52" s="52"/>
      <c r="F52" s="169"/>
      <c r="G52" s="169"/>
    </row>
    <row r="53" spans="1:7" ht="12.75" customHeight="1" x14ac:dyDescent="0.25">
      <c r="A53" s="9"/>
      <c r="B53" s="24" t="s">
        <v>71</v>
      </c>
      <c r="C53" s="13"/>
      <c r="D53" s="13"/>
      <c r="E53" s="52"/>
      <c r="F53" s="169"/>
      <c r="G53" s="169"/>
    </row>
    <row r="54" spans="1:7" ht="12.75" customHeight="1" x14ac:dyDescent="0.25">
      <c r="A54" s="9"/>
      <c r="B54" s="41" t="s">
        <v>117</v>
      </c>
      <c r="C54" s="42" t="s">
        <v>72</v>
      </c>
      <c r="D54" s="42">
        <v>0.26</v>
      </c>
      <c r="E54" s="167" t="s">
        <v>115</v>
      </c>
      <c r="F54" s="170">
        <v>10730</v>
      </c>
      <c r="G54" s="170">
        <f t="shared" ref="G54" si="3">D54*F54</f>
        <v>2789.8</v>
      </c>
    </row>
    <row r="55" spans="1:7" ht="12.75" customHeight="1" x14ac:dyDescent="0.25">
      <c r="A55" s="9"/>
      <c r="B55" s="24" t="s">
        <v>55</v>
      </c>
      <c r="C55" s="12"/>
      <c r="D55" s="14"/>
      <c r="E55" s="51"/>
      <c r="F55" s="169"/>
      <c r="G55" s="169" t="s">
        <v>53</v>
      </c>
    </row>
    <row r="56" spans="1:7" ht="12.75" customHeight="1" x14ac:dyDescent="0.25">
      <c r="A56" s="9"/>
      <c r="B56" s="45" t="s">
        <v>118</v>
      </c>
      <c r="C56" s="43" t="s">
        <v>61</v>
      </c>
      <c r="D56" s="44">
        <v>1</v>
      </c>
      <c r="E56" s="43" t="s">
        <v>119</v>
      </c>
      <c r="F56" s="53">
        <v>25864</v>
      </c>
      <c r="G56" s="53">
        <f t="shared" ref="G56" si="4">D56*F56</f>
        <v>25864</v>
      </c>
    </row>
    <row r="57" spans="1:7" ht="12.75" customHeight="1" x14ac:dyDescent="0.25">
      <c r="A57" s="9"/>
      <c r="B57" s="24" t="s">
        <v>56</v>
      </c>
      <c r="C57" s="12"/>
      <c r="D57" s="14"/>
      <c r="E57" s="51"/>
      <c r="F57" s="50"/>
      <c r="G57" s="50" t="s">
        <v>53</v>
      </c>
    </row>
    <row r="58" spans="1:7" ht="12.75" customHeight="1" x14ac:dyDescent="0.25">
      <c r="A58" s="9"/>
      <c r="B58" s="17" t="s">
        <v>74</v>
      </c>
      <c r="C58" s="12" t="s">
        <v>61</v>
      </c>
      <c r="D58" s="14">
        <v>0.2</v>
      </c>
      <c r="E58" s="51" t="s">
        <v>108</v>
      </c>
      <c r="F58" s="53">
        <v>58100</v>
      </c>
      <c r="G58" s="50">
        <f t="shared" si="2"/>
        <v>11620</v>
      </c>
    </row>
    <row r="59" spans="1:7" ht="12.75" customHeight="1" x14ac:dyDescent="0.25">
      <c r="A59" s="9"/>
      <c r="B59" s="24" t="s">
        <v>70</v>
      </c>
      <c r="C59" s="12"/>
      <c r="D59" s="14"/>
      <c r="E59" s="51"/>
      <c r="F59" s="50"/>
      <c r="G59" s="50"/>
    </row>
    <row r="60" spans="1:7" ht="12.75" customHeight="1" x14ac:dyDescent="0.25">
      <c r="A60" s="9"/>
      <c r="B60" s="45" t="s">
        <v>120</v>
      </c>
      <c r="C60" s="43" t="s">
        <v>61</v>
      </c>
      <c r="D60" s="44">
        <v>0.2</v>
      </c>
      <c r="E60" s="43" t="s">
        <v>80</v>
      </c>
      <c r="F60" s="53">
        <v>108200</v>
      </c>
      <c r="G60" s="53">
        <f>D60*F60</f>
        <v>21640</v>
      </c>
    </row>
    <row r="61" spans="1:7" ht="12.75" customHeight="1" x14ac:dyDescent="0.25">
      <c r="A61" s="9"/>
      <c r="B61" s="24" t="s">
        <v>65</v>
      </c>
      <c r="C61" s="12"/>
      <c r="D61" s="14"/>
      <c r="E61" s="51"/>
      <c r="F61" s="50"/>
      <c r="G61" s="50"/>
    </row>
    <row r="62" spans="1:7" ht="12.75" customHeight="1" x14ac:dyDescent="0.25">
      <c r="A62" s="9"/>
      <c r="B62" s="24" t="s">
        <v>67</v>
      </c>
      <c r="C62" s="12"/>
      <c r="D62" s="14"/>
      <c r="E62" s="51"/>
      <c r="F62" s="50"/>
      <c r="G62" s="50"/>
    </row>
    <row r="63" spans="1:7" ht="12.75" customHeight="1" x14ac:dyDescent="0.25">
      <c r="A63" s="9"/>
      <c r="B63" s="17" t="s">
        <v>68</v>
      </c>
      <c r="C63" s="12" t="s">
        <v>61</v>
      </c>
      <c r="D63" s="14">
        <v>3.5</v>
      </c>
      <c r="E63" s="51" t="s">
        <v>81</v>
      </c>
      <c r="F63" s="53">
        <v>9558</v>
      </c>
      <c r="G63" s="53">
        <f>D63*F63</f>
        <v>33453</v>
      </c>
    </row>
    <row r="64" spans="1:7" ht="12.75" customHeight="1" x14ac:dyDescent="0.25">
      <c r="A64" s="9"/>
      <c r="B64" s="17" t="s">
        <v>69</v>
      </c>
      <c r="C64" s="12" t="s">
        <v>61</v>
      </c>
      <c r="D64" s="14">
        <v>1</v>
      </c>
      <c r="E64" s="51" t="s">
        <v>81</v>
      </c>
      <c r="F64" s="53">
        <v>22400</v>
      </c>
      <c r="G64" s="53">
        <f>D64*F64</f>
        <v>22400</v>
      </c>
    </row>
    <row r="65" spans="1:9" ht="12.75" customHeight="1" x14ac:dyDescent="0.25">
      <c r="A65" s="9"/>
      <c r="B65" s="24" t="s">
        <v>99</v>
      </c>
      <c r="C65" s="12"/>
      <c r="D65" s="14"/>
      <c r="E65" s="51"/>
      <c r="F65" s="50"/>
      <c r="G65" s="50"/>
    </row>
    <row r="66" spans="1:9" ht="12.75" customHeight="1" x14ac:dyDescent="0.25">
      <c r="A66" s="34"/>
      <c r="B66" s="45" t="s">
        <v>100</v>
      </c>
      <c r="C66" s="43" t="s">
        <v>101</v>
      </c>
      <c r="D66" s="44">
        <v>1</v>
      </c>
      <c r="E66" s="54" t="s">
        <v>102</v>
      </c>
      <c r="F66" s="53">
        <v>1312</v>
      </c>
      <c r="G66" s="50">
        <f>D66*F66</f>
        <v>1312</v>
      </c>
    </row>
    <row r="67" spans="1:9" ht="13.5" customHeight="1" x14ac:dyDescent="0.25">
      <c r="A67" s="9"/>
      <c r="B67" s="91" t="s">
        <v>28</v>
      </c>
      <c r="C67" s="92"/>
      <c r="D67" s="92"/>
      <c r="E67" s="93"/>
      <c r="F67" s="93"/>
      <c r="G67" s="94">
        <f>SUM(G46:G66)</f>
        <v>1269018.8</v>
      </c>
    </row>
    <row r="68" spans="1:9" ht="12" customHeight="1" x14ac:dyDescent="0.25">
      <c r="A68" s="2"/>
      <c r="B68" s="95"/>
      <c r="C68" s="96"/>
      <c r="D68" s="96"/>
      <c r="E68" s="97"/>
      <c r="F68" s="98"/>
      <c r="G68" s="99"/>
    </row>
    <row r="69" spans="1:9" ht="12" customHeight="1" x14ac:dyDescent="0.25">
      <c r="A69" s="4"/>
      <c r="B69" s="78" t="s">
        <v>29</v>
      </c>
      <c r="C69" s="79"/>
      <c r="D69" s="80"/>
      <c r="E69" s="80"/>
      <c r="F69" s="81"/>
      <c r="G69" s="82"/>
    </row>
    <row r="70" spans="1:9" ht="24" customHeight="1" x14ac:dyDescent="0.25">
      <c r="A70" s="4"/>
      <c r="B70" s="100" t="s">
        <v>30</v>
      </c>
      <c r="C70" s="89" t="s">
        <v>26</v>
      </c>
      <c r="D70" s="89" t="s">
        <v>27</v>
      </c>
      <c r="E70" s="100" t="s">
        <v>17</v>
      </c>
      <c r="F70" s="89" t="s">
        <v>18</v>
      </c>
      <c r="G70" s="100" t="s">
        <v>19</v>
      </c>
    </row>
    <row r="71" spans="1:9" ht="16.5" customHeight="1" x14ac:dyDescent="0.25">
      <c r="A71" s="9"/>
      <c r="B71" s="101" t="s">
        <v>53</v>
      </c>
      <c r="C71" s="13" t="s">
        <v>53</v>
      </c>
      <c r="D71" s="13" t="s">
        <v>53</v>
      </c>
      <c r="E71" s="12" t="s">
        <v>53</v>
      </c>
      <c r="F71" s="15" t="s">
        <v>53</v>
      </c>
      <c r="G71" s="15"/>
    </row>
    <row r="72" spans="1:9" ht="13.5" customHeight="1" x14ac:dyDescent="0.25">
      <c r="A72" s="4"/>
      <c r="B72" s="102" t="s">
        <v>31</v>
      </c>
      <c r="C72" s="103"/>
      <c r="D72" s="103"/>
      <c r="E72" s="104"/>
      <c r="F72" s="105"/>
      <c r="G72" s="106"/>
      <c r="I72" s="21"/>
    </row>
    <row r="73" spans="1:9" ht="12" customHeight="1" x14ac:dyDescent="0.25">
      <c r="A73" s="2"/>
      <c r="B73" s="107"/>
      <c r="C73" s="107"/>
      <c r="D73" s="107"/>
      <c r="E73" s="107"/>
      <c r="F73" s="108"/>
      <c r="G73" s="109"/>
    </row>
    <row r="74" spans="1:9" ht="12" customHeight="1" x14ac:dyDescent="0.25">
      <c r="A74" s="9"/>
      <c r="B74" s="156" t="s">
        <v>32</v>
      </c>
      <c r="C74" s="157"/>
      <c r="D74" s="157"/>
      <c r="E74" s="157"/>
      <c r="F74" s="157"/>
      <c r="G74" s="158">
        <f>G28+G42+G67</f>
        <v>1563018.8</v>
      </c>
    </row>
    <row r="75" spans="1:9" ht="12" customHeight="1" x14ac:dyDescent="0.25">
      <c r="A75" s="9"/>
      <c r="B75" s="159" t="s">
        <v>33</v>
      </c>
      <c r="C75" s="155"/>
      <c r="D75" s="155"/>
      <c r="E75" s="155"/>
      <c r="F75" s="155"/>
      <c r="G75" s="160">
        <f>G74*0.05</f>
        <v>78150.94</v>
      </c>
    </row>
    <row r="76" spans="1:9" ht="12" customHeight="1" x14ac:dyDescent="0.25">
      <c r="A76" s="9"/>
      <c r="B76" s="161" t="s">
        <v>34</v>
      </c>
      <c r="C76" s="154"/>
      <c r="D76" s="154"/>
      <c r="E76" s="154"/>
      <c r="F76" s="154"/>
      <c r="G76" s="162">
        <f>G75+G74</f>
        <v>1641169.74</v>
      </c>
    </row>
    <row r="77" spans="1:9" ht="12" customHeight="1" x14ac:dyDescent="0.25">
      <c r="A77" s="9"/>
      <c r="B77" s="159" t="s">
        <v>35</v>
      </c>
      <c r="C77" s="155"/>
      <c r="D77" s="155"/>
      <c r="E77" s="155"/>
      <c r="F77" s="155"/>
      <c r="G77" s="160">
        <f>G12</f>
        <v>2358000</v>
      </c>
    </row>
    <row r="78" spans="1:9" ht="12" customHeight="1" x14ac:dyDescent="0.25">
      <c r="A78" s="9"/>
      <c r="B78" s="163" t="s">
        <v>36</v>
      </c>
      <c r="C78" s="164"/>
      <c r="D78" s="164"/>
      <c r="E78" s="164"/>
      <c r="F78" s="164"/>
      <c r="G78" s="165">
        <f>G77-G76</f>
        <v>716830.26</v>
      </c>
    </row>
    <row r="79" spans="1:9" ht="12" customHeight="1" x14ac:dyDescent="0.25">
      <c r="A79" s="9"/>
      <c r="B79" s="110" t="s">
        <v>104</v>
      </c>
      <c r="C79" s="111"/>
      <c r="D79" s="111"/>
      <c r="E79" s="111"/>
      <c r="F79" s="111"/>
      <c r="G79" s="112"/>
    </row>
    <row r="80" spans="1:9" ht="12.75" customHeight="1" thickBot="1" x14ac:dyDescent="0.3">
      <c r="A80" s="9"/>
      <c r="B80" s="113"/>
      <c r="C80" s="111"/>
      <c r="D80" s="111"/>
      <c r="E80" s="111"/>
      <c r="F80" s="111"/>
      <c r="G80" s="112"/>
    </row>
    <row r="81" spans="1:7" ht="12" customHeight="1" x14ac:dyDescent="0.25">
      <c r="A81" s="9"/>
      <c r="B81" s="114" t="s">
        <v>105</v>
      </c>
      <c r="C81" s="115"/>
      <c r="D81" s="115"/>
      <c r="E81" s="115"/>
      <c r="F81" s="116"/>
      <c r="G81" s="112"/>
    </row>
    <row r="82" spans="1:7" ht="12" customHeight="1" x14ac:dyDescent="0.25">
      <c r="A82" s="9"/>
      <c r="B82" s="117" t="s">
        <v>37</v>
      </c>
      <c r="C82" s="118"/>
      <c r="D82" s="118"/>
      <c r="E82" s="118"/>
      <c r="F82" s="119"/>
      <c r="G82" s="112"/>
    </row>
    <row r="83" spans="1:7" ht="12" customHeight="1" x14ac:dyDescent="0.25">
      <c r="A83" s="9"/>
      <c r="B83" s="117" t="s">
        <v>38</v>
      </c>
      <c r="C83" s="118"/>
      <c r="D83" s="118"/>
      <c r="E83" s="118"/>
      <c r="F83" s="119"/>
      <c r="G83" s="112"/>
    </row>
    <row r="84" spans="1:7" ht="12" customHeight="1" x14ac:dyDescent="0.25">
      <c r="A84" s="9"/>
      <c r="B84" s="117" t="s">
        <v>39</v>
      </c>
      <c r="C84" s="118"/>
      <c r="D84" s="118"/>
      <c r="E84" s="118"/>
      <c r="F84" s="119"/>
      <c r="G84" s="112"/>
    </row>
    <row r="85" spans="1:7" ht="12" customHeight="1" x14ac:dyDescent="0.25">
      <c r="A85" s="9"/>
      <c r="B85" s="117" t="s">
        <v>40</v>
      </c>
      <c r="C85" s="118"/>
      <c r="D85" s="118"/>
      <c r="E85" s="118"/>
      <c r="F85" s="119"/>
      <c r="G85" s="112"/>
    </row>
    <row r="86" spans="1:7" ht="12" customHeight="1" x14ac:dyDescent="0.25">
      <c r="A86" s="9"/>
      <c r="B86" s="117" t="s">
        <v>41</v>
      </c>
      <c r="C86" s="118"/>
      <c r="D86" s="118"/>
      <c r="E86" s="118"/>
      <c r="F86" s="119"/>
      <c r="G86" s="112"/>
    </row>
    <row r="87" spans="1:7" ht="12.75" customHeight="1" thickBot="1" x14ac:dyDescent="0.3">
      <c r="A87" s="9"/>
      <c r="B87" s="120" t="s">
        <v>42</v>
      </c>
      <c r="C87" s="121"/>
      <c r="D87" s="121"/>
      <c r="E87" s="121"/>
      <c r="F87" s="122"/>
      <c r="G87" s="112"/>
    </row>
    <row r="88" spans="1:7" ht="12.75" customHeight="1" x14ac:dyDescent="0.25">
      <c r="A88" s="9"/>
      <c r="B88" s="113"/>
      <c r="C88" s="118"/>
      <c r="D88" s="118"/>
      <c r="E88" s="118"/>
      <c r="F88" s="118"/>
      <c r="G88" s="112"/>
    </row>
    <row r="89" spans="1:7" ht="15" customHeight="1" thickBot="1" x14ac:dyDescent="0.3">
      <c r="A89" s="9"/>
      <c r="B89" s="182" t="s">
        <v>43</v>
      </c>
      <c r="C89" s="183"/>
      <c r="D89" s="123"/>
      <c r="E89" s="124"/>
      <c r="F89" s="124"/>
      <c r="G89" s="112"/>
    </row>
    <row r="90" spans="1:7" ht="12" customHeight="1" x14ac:dyDescent="0.25">
      <c r="A90" s="9"/>
      <c r="B90" s="125" t="s">
        <v>30</v>
      </c>
      <c r="C90" s="126" t="s">
        <v>109</v>
      </c>
      <c r="D90" s="127" t="s">
        <v>44</v>
      </c>
      <c r="E90" s="124"/>
      <c r="F90" s="124"/>
      <c r="G90" s="112"/>
    </row>
    <row r="91" spans="1:7" ht="12" customHeight="1" x14ac:dyDescent="0.25">
      <c r="A91" s="9"/>
      <c r="B91" s="128" t="s">
        <v>45</v>
      </c>
      <c r="C91" s="129">
        <f>G28</f>
        <v>95000</v>
      </c>
      <c r="D91" s="130">
        <f>(C91/C97)</f>
        <v>5.7885542052463143E-2</v>
      </c>
      <c r="E91" s="124"/>
      <c r="F91" s="124"/>
      <c r="G91" s="112"/>
    </row>
    <row r="92" spans="1:7" ht="12" customHeight="1" x14ac:dyDescent="0.25">
      <c r="A92" s="9"/>
      <c r="B92" s="128" t="s">
        <v>46</v>
      </c>
      <c r="C92" s="129">
        <f>K11</f>
        <v>0</v>
      </c>
      <c r="D92" s="130">
        <v>0</v>
      </c>
      <c r="E92" s="124"/>
      <c r="F92" s="124"/>
      <c r="G92" s="112"/>
    </row>
    <row r="93" spans="1:7" ht="12" customHeight="1" x14ac:dyDescent="0.25">
      <c r="A93" s="9"/>
      <c r="B93" s="128" t="s">
        <v>47</v>
      </c>
      <c r="C93" s="129">
        <f>G42</f>
        <v>199000</v>
      </c>
      <c r="D93" s="130">
        <f>(C93/C97)</f>
        <v>0.12125497756252805</v>
      </c>
      <c r="E93" s="124"/>
      <c r="F93" s="124"/>
      <c r="G93" s="112"/>
    </row>
    <row r="94" spans="1:7" ht="12" customHeight="1" x14ac:dyDescent="0.25">
      <c r="A94" s="9"/>
      <c r="B94" s="128" t="s">
        <v>25</v>
      </c>
      <c r="C94" s="129">
        <f>G67</f>
        <v>1269018.8</v>
      </c>
      <c r="D94" s="130">
        <f>(C94/C97)</f>
        <v>0.77324043276596122</v>
      </c>
      <c r="E94" s="124"/>
      <c r="F94" s="124"/>
      <c r="G94" s="112"/>
    </row>
    <row r="95" spans="1:7" ht="12" customHeight="1" x14ac:dyDescent="0.25">
      <c r="A95" s="9"/>
      <c r="B95" s="128" t="s">
        <v>48</v>
      </c>
      <c r="C95" s="131">
        <f>G72</f>
        <v>0</v>
      </c>
      <c r="D95" s="130">
        <f>(C95/C97)</f>
        <v>0</v>
      </c>
      <c r="E95" s="132"/>
      <c r="F95" s="132"/>
      <c r="G95" s="112"/>
    </row>
    <row r="96" spans="1:7" ht="12" customHeight="1" x14ac:dyDescent="0.25">
      <c r="A96" s="9"/>
      <c r="B96" s="128" t="s">
        <v>49</v>
      </c>
      <c r="C96" s="131">
        <f>G75</f>
        <v>78150.94</v>
      </c>
      <c r="D96" s="130">
        <f>(C96/C97)</f>
        <v>4.7619047619047623E-2</v>
      </c>
      <c r="E96" s="132"/>
      <c r="F96" s="132"/>
      <c r="G96" s="112"/>
    </row>
    <row r="97" spans="1:7" ht="12.75" customHeight="1" thickBot="1" x14ac:dyDescent="0.3">
      <c r="A97" s="9"/>
      <c r="B97" s="133" t="s">
        <v>50</v>
      </c>
      <c r="C97" s="134">
        <f>SUM(C91:C96)</f>
        <v>1641169.74</v>
      </c>
      <c r="D97" s="135">
        <f>SUM(D91:D96)</f>
        <v>1</v>
      </c>
      <c r="E97" s="132"/>
      <c r="F97" s="132"/>
      <c r="G97" s="112"/>
    </row>
    <row r="98" spans="1:7" ht="12" customHeight="1" x14ac:dyDescent="0.25">
      <c r="A98" s="9"/>
      <c r="B98" s="113"/>
      <c r="C98" s="111"/>
      <c r="D98" s="111"/>
      <c r="E98" s="111"/>
      <c r="F98" s="111"/>
      <c r="G98" s="112"/>
    </row>
    <row r="99" spans="1:7" ht="12.75" customHeight="1" thickBot="1" x14ac:dyDescent="0.3">
      <c r="A99" s="9"/>
      <c r="B99" s="62"/>
      <c r="C99" s="111"/>
      <c r="D99" s="111"/>
      <c r="E99" s="111"/>
      <c r="F99" s="111"/>
      <c r="G99" s="112"/>
    </row>
    <row r="100" spans="1:7" ht="12" customHeight="1" thickBot="1" x14ac:dyDescent="0.3">
      <c r="A100" s="9"/>
      <c r="B100" s="179" t="s">
        <v>110</v>
      </c>
      <c r="C100" s="180"/>
      <c r="D100" s="180"/>
      <c r="E100" s="181"/>
      <c r="F100" s="132"/>
      <c r="G100" s="112"/>
    </row>
    <row r="101" spans="1:7" ht="12" customHeight="1" x14ac:dyDescent="0.25">
      <c r="A101" s="9"/>
      <c r="B101" s="136" t="s">
        <v>111</v>
      </c>
      <c r="C101" s="137">
        <v>50</v>
      </c>
      <c r="D101" s="137">
        <f>G9</f>
        <v>60</v>
      </c>
      <c r="E101" s="137">
        <v>70</v>
      </c>
      <c r="F101" s="138"/>
      <c r="G101" s="139"/>
    </row>
    <row r="102" spans="1:7" ht="12.75" customHeight="1" thickBot="1" x14ac:dyDescent="0.3">
      <c r="A102" s="9"/>
      <c r="B102" s="133" t="s">
        <v>103</v>
      </c>
      <c r="C102" s="134">
        <f>(G76/C101)</f>
        <v>32823.394800000002</v>
      </c>
      <c r="D102" s="134">
        <f>(G76/D101)</f>
        <v>27352.829000000002</v>
      </c>
      <c r="E102" s="140">
        <f>(G76/E101)</f>
        <v>23445.281999999999</v>
      </c>
      <c r="F102" s="138"/>
      <c r="G102" s="139"/>
    </row>
    <row r="103" spans="1:7" ht="15.6" customHeight="1" x14ac:dyDescent="0.25">
      <c r="A103" s="9"/>
      <c r="B103" s="110" t="s">
        <v>51</v>
      </c>
      <c r="C103" s="118"/>
      <c r="D103" s="118"/>
      <c r="E103" s="118"/>
      <c r="F103" s="118"/>
      <c r="G103" s="141"/>
    </row>
    <row r="104" spans="1:7" ht="11.25" customHeight="1" x14ac:dyDescent="0.25">
      <c r="B104" s="142"/>
      <c r="C104" s="142"/>
      <c r="D104" s="142"/>
      <c r="E104" s="142"/>
      <c r="F104" s="142"/>
      <c r="G104" s="143"/>
    </row>
  </sheetData>
  <mergeCells count="9">
    <mergeCell ref="E9:F9"/>
    <mergeCell ref="E14:F14"/>
    <mergeCell ref="E15:F15"/>
    <mergeCell ref="B17:G17"/>
    <mergeCell ref="B100:E100"/>
    <mergeCell ref="B89:C89"/>
    <mergeCell ref="E13:F13"/>
    <mergeCell ref="E11:F11"/>
    <mergeCell ref="E10:F10"/>
  </mergeCells>
  <pageMargins left="0.748031" right="0.748031" top="0.98425200000000002" bottom="0.98425200000000002" header="0" footer="0"/>
  <pageSetup scale="46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BENI LAGOS ANA MARIA</cp:lastModifiedBy>
  <cp:lastPrinted>2022-01-10T14:48:49Z</cp:lastPrinted>
  <dcterms:created xsi:type="dcterms:W3CDTF">2020-11-27T12:49:26Z</dcterms:created>
  <dcterms:modified xsi:type="dcterms:W3CDTF">2022-07-04T14:01:09Z</dcterms:modified>
</cp:coreProperties>
</file>