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8" i="1" l="1"/>
  <c r="G53" i="1"/>
  <c r="G52" i="1"/>
  <c r="G51" i="1"/>
  <c r="G50" i="1"/>
  <c r="G49" i="1"/>
  <c r="G48" i="1"/>
  <c r="G47" i="1"/>
  <c r="G46" i="1"/>
  <c r="G45" i="1"/>
  <c r="G40" i="1"/>
  <c r="G39" i="1"/>
  <c r="G38" i="1"/>
  <c r="G37" i="1"/>
  <c r="G36" i="1"/>
  <c r="G35" i="1"/>
  <c r="G34" i="1"/>
  <c r="G33" i="1"/>
  <c r="G32" i="1"/>
  <c r="G31" i="1"/>
  <c r="G54" i="1" l="1"/>
  <c r="G59" i="1"/>
  <c r="G41" i="1" l="1"/>
  <c r="G61" i="1" l="1"/>
  <c r="D88" i="1"/>
  <c r="C80" i="1"/>
  <c r="C81" i="1" l="1"/>
  <c r="C78" i="1"/>
  <c r="C82" i="1"/>
  <c r="C79" i="1" l="1"/>
  <c r="G64" i="1"/>
  <c r="G62" i="1" l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<sst xmlns="http://schemas.openxmlformats.org/spreadsheetml/2006/main" count="155" uniqueCount="105">
  <si>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</si>
  <si>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</si>
  <si>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</si>
  <si>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</si>
  <si>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</si>
  <si>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</si>
  <si>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</si>
  <si>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</si>
  <si>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</si>
  <si>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</si>
  <si>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</si>
  <si>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</si>
  <si>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</si>
  <si>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</si>
  <si>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</si>
  <si>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</si>
  <si>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</si>
  <si>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</si>
  <si>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</si>
  <si>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</si>
  <si>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</si>
  <si>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</si>
  <si>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</si>
  <si>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</si>
  <si>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</si>
  <si>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</si>
  <si>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</si>
  <si>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</si>
  <si>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</si>
  <si>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</si>
  <si>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</si>
  <si>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</si>
  <si>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</si>
  <si>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</si>
  <si>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</si>
  <si>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</si>
  <si>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</si>
  <si>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</si>
  <si>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</si>
  <si>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</si>
  <si>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</si>
  <si>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</si>
  <si>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</si>
  <si>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</si>
  <si>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</si>
  <si>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</si>
  <si>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</si>
  <si>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</si>
  <si>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</si>
  <si>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</si>
  <si>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</si>
  <si>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</si>
  <si>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</si>
  <si>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</si>
  <si>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</si>
  <si>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</si>
  <si>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</si>
  <si>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kg</t>
  </si>
  <si>
    <t>ARAUCANIA</t>
  </si>
  <si>
    <t>VILCÚN</t>
  </si>
  <si>
    <t>Barbecho Químico</t>
  </si>
  <si>
    <t>Vibrocultivador</t>
  </si>
  <si>
    <t>Rodon</t>
  </si>
  <si>
    <t>MCPA</t>
  </si>
  <si>
    <t>Medio</t>
  </si>
  <si>
    <t>Sequía, helada</t>
  </si>
  <si>
    <t>Cosecha</t>
  </si>
  <si>
    <t>Análisis de suelo</t>
  </si>
  <si>
    <t>Muestra</t>
  </si>
  <si>
    <t xml:space="preserve">Trigo de Invierno </t>
  </si>
  <si>
    <t>Molinos</t>
  </si>
  <si>
    <t>Agosto-Octubre</t>
  </si>
  <si>
    <t>Aplicación Fungicidas</t>
  </si>
  <si>
    <t>Semilla de Trigo</t>
  </si>
  <si>
    <t>Rango 480</t>
  </si>
  <si>
    <t>Ajax</t>
  </si>
  <si>
    <t>Propizol 25 EC</t>
  </si>
  <si>
    <t>Muriato K</t>
  </si>
  <si>
    <t>Enero</t>
  </si>
  <si>
    <t>Crac Baer</t>
  </si>
  <si>
    <t xml:space="preserve">Siembra mecanizada </t>
  </si>
  <si>
    <t>CAN 27</t>
  </si>
  <si>
    <t>Desinfección de Semiila</t>
  </si>
  <si>
    <t>Abril-Junio</t>
  </si>
  <si>
    <t>Aplicación de N a la macolla</t>
  </si>
  <si>
    <t>Aplicación herbicida postemergencia</t>
  </si>
  <si>
    <t>Enero- Febrero</t>
  </si>
  <si>
    <t>lt</t>
  </si>
  <si>
    <t>grs</t>
  </si>
  <si>
    <t>NPK (mezcla 11-30-11)</t>
  </si>
  <si>
    <t>Materiales de Cosecha</t>
  </si>
  <si>
    <t>Abril</t>
  </si>
  <si>
    <t>RENDIMIENTO (qqm/há)</t>
  </si>
  <si>
    <t>JM</t>
  </si>
  <si>
    <t>Febrero-Marzo</t>
  </si>
  <si>
    <t>Marzo-Junio</t>
  </si>
  <si>
    <t>Marzo- Junio</t>
  </si>
  <si>
    <t>Agosto-Septiembre</t>
  </si>
  <si>
    <t>Octubre-Noviembre</t>
  </si>
  <si>
    <t>Septiembre-Octubre</t>
  </si>
  <si>
    <t>$/há</t>
  </si>
  <si>
    <t>Rendimiento  (qqm/há)</t>
  </si>
  <si>
    <t>Costo unitario ($/qqm) (*)</t>
  </si>
  <si>
    <t>ESCENARIOS COSTO UNITARIO  ($/qqm)</t>
  </si>
  <si>
    <t>PRECIO ESPERADO ($/Quintal)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</si>
</sst>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_-* #,##0.0_-;\-* #,##0.0_-;_-* &quot;-&quot;??_-;_-@_-"/>
    <numFmt numFmtId="169" formatCode="#,##0.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7"/>
      <color theme="1"/>
      <name val="Calibri"/>
      <family val="2"/>
    </font>
    <font>
      <sz val="7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7" fillId="0" borderId="17"/>
    <xf numFmtId="43" fontId="18" fillId="0" borderId="0" applyFont="0" applyFill="0" applyBorder="0" applyAlignment="0" applyProtection="0"/>
    <xf numFmtId="167" fontId="18" fillId="0" borderId="17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13" fillId="6" borderId="17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13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49" fontId="11" fillId="7" borderId="21" xfId="0" applyNumberFormat="1" applyFont="1" applyFill="1" applyBorder="1" applyAlignment="1">
      <alignment vertical="center"/>
    </xf>
    <xf numFmtId="49" fontId="11" fillId="2" borderId="23" xfId="0" applyNumberFormat="1" applyFont="1" applyFill="1" applyBorder="1" applyAlignment="1">
      <alignment vertical="center"/>
    </xf>
    <xf numFmtId="9" fontId="13" fillId="2" borderId="24" xfId="0" applyNumberFormat="1" applyFont="1" applyFill="1" applyBorder="1" applyAlignment="1"/>
    <xf numFmtId="49" fontId="11" fillId="7" borderId="25" xfId="0" applyNumberFormat="1" applyFont="1" applyFill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9" fontId="11" fillId="7" borderId="27" xfId="0" applyNumberFormat="1" applyFont="1" applyFill="1" applyBorder="1" applyAlignment="1">
      <alignment vertical="center"/>
    </xf>
    <xf numFmtId="0" fontId="13" fillId="8" borderId="30" xfId="0" applyFont="1" applyFill="1" applyBorder="1" applyAlignment="1"/>
    <xf numFmtId="0" fontId="13" fillId="2" borderId="17" xfId="0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vertical="center"/>
    </xf>
    <xf numFmtId="49" fontId="11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0" fontId="13" fillId="2" borderId="38" xfId="0" applyFont="1" applyFill="1" applyBorder="1" applyAlignment="1"/>
    <xf numFmtId="0" fontId="11" fillId="6" borderId="17" xfId="0" applyFont="1" applyFill="1" applyBorder="1" applyAlignment="1">
      <alignment vertical="center"/>
    </xf>
    <xf numFmtId="49" fontId="11" fillId="7" borderId="39" xfId="0" applyNumberFormat="1" applyFont="1" applyFill="1" applyBorder="1" applyAlignment="1">
      <alignment vertical="center"/>
    </xf>
    <xf numFmtId="165" fontId="11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5" fillId="2" borderId="17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7" fillId="3" borderId="16" xfId="0" applyFont="1" applyFill="1" applyBorder="1" applyAlignment="1">
      <alignment horizontal="right" vertical="center"/>
    </xf>
    <xf numFmtId="49" fontId="1" fillId="3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49" fontId="7" fillId="3" borderId="41" xfId="0" applyNumberFormat="1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3" fontId="0" fillId="0" borderId="0" xfId="0" applyNumberFormat="1" applyFont="1" applyAlignment="1"/>
    <xf numFmtId="3" fontId="11" fillId="7" borderId="40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49" fontId="11" fillId="7" borderId="18" xfId="0" applyNumberFormat="1" applyFont="1" applyFill="1" applyBorder="1" applyAlignment="1">
      <alignment horizontal="center" vertical="center"/>
    </xf>
    <xf numFmtId="49" fontId="13" fillId="7" borderId="22" xfId="0" applyNumberFormat="1" applyFont="1" applyFill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19" fillId="0" borderId="41" xfId="0" applyNumberFormat="1" applyFont="1" applyBorder="1"/>
    <xf numFmtId="168" fontId="20" fillId="0" borderId="41" xfId="2" applyNumberFormat="1" applyFont="1" applyBorder="1" applyAlignment="1">
      <alignment horizontal="center"/>
    </xf>
    <xf numFmtId="49" fontId="1" fillId="3" borderId="48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horizontal="center" vertical="center"/>
    </xf>
    <xf numFmtId="3" fontId="20" fillId="0" borderId="41" xfId="0" applyNumberFormat="1" applyFont="1" applyBorder="1" applyAlignment="1">
      <alignment horizontal="left"/>
    </xf>
    <xf numFmtId="3" fontId="19" fillId="0" borderId="41" xfId="0" applyNumberFormat="1" applyFont="1" applyBorder="1" applyProtection="1">
      <protection hidden="1"/>
    </xf>
    <xf numFmtId="3" fontId="19" fillId="0" borderId="41" xfId="0" applyNumberFormat="1" applyFont="1" applyFill="1" applyBorder="1"/>
    <xf numFmtId="0" fontId="20" fillId="0" borderId="41" xfId="0" applyFont="1" applyBorder="1" applyAlignment="1">
      <alignment horizontal="right" wrapText="1"/>
    </xf>
    <xf numFmtId="0" fontId="20" fillId="0" borderId="41" xfId="0" applyFont="1" applyFill="1" applyBorder="1" applyAlignment="1">
      <alignment horizontal="right"/>
    </xf>
    <xf numFmtId="0" fontId="20" fillId="0" borderId="41" xfId="0" applyFont="1" applyBorder="1" applyAlignment="1">
      <alignment horizontal="right"/>
    </xf>
    <xf numFmtId="3" fontId="20" fillId="0" borderId="41" xfId="0" applyNumberFormat="1" applyFont="1" applyBorder="1" applyAlignment="1">
      <alignment horizontal="right"/>
    </xf>
    <xf numFmtId="17" fontId="20" fillId="0" borderId="41" xfId="0" applyNumberFormat="1" applyFont="1" applyBorder="1" applyAlignment="1">
      <alignment horizontal="right"/>
    </xf>
    <xf numFmtId="3" fontId="20" fillId="9" borderId="41" xfId="0" applyNumberFormat="1" applyFont="1" applyFill="1" applyBorder="1" applyAlignment="1">
      <alignment horizontal="right"/>
    </xf>
    <xf numFmtId="3" fontId="22" fillId="0" borderId="41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left" vertical="center" wrapText="1"/>
    </xf>
    <xf numFmtId="3" fontId="4" fillId="0" borderId="41" xfId="1" applyNumberFormat="1" applyFont="1" applyBorder="1" applyAlignment="1">
      <alignment horizontal="left"/>
    </xf>
    <xf numFmtId="3" fontId="4" fillId="0" borderId="41" xfId="1" applyNumberFormat="1" applyFont="1" applyBorder="1" applyAlignment="1">
      <alignment horizontal="center"/>
    </xf>
    <xf numFmtId="3" fontId="4" fillId="0" borderId="41" xfId="1" applyNumberFormat="1" applyFont="1" applyBorder="1" applyAlignment="1">
      <alignment horizontal="right"/>
    </xf>
    <xf numFmtId="3" fontId="19" fillId="0" borderId="41" xfId="1" applyNumberFormat="1" applyFont="1" applyBorder="1" applyAlignment="1">
      <alignment horizontal="right"/>
    </xf>
    <xf numFmtId="3" fontId="22" fillId="0" borderId="41" xfId="0" applyNumberFormat="1" applyFont="1" applyBorder="1" applyAlignment="1">
      <alignment wrapText="1"/>
    </xf>
    <xf numFmtId="3" fontId="22" fillId="9" borderId="41" xfId="0" applyNumberFormat="1" applyFont="1" applyFill="1" applyBorder="1" applyAlignment="1">
      <alignment horizontal="right" indent="1"/>
    </xf>
    <xf numFmtId="3" fontId="21" fillId="0" borderId="41" xfId="0" applyNumberFormat="1" applyFont="1" applyBorder="1"/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49" fontId="4" fillId="2" borderId="41" xfId="0" applyNumberFormat="1" applyFont="1" applyFill="1" applyBorder="1" applyAlignment="1">
      <alignment vertical="center" wrapText="1"/>
    </xf>
    <xf numFmtId="49" fontId="23" fillId="3" borderId="41" xfId="0" applyNumberFormat="1" applyFont="1" applyFill="1" applyBorder="1" applyAlignment="1">
      <alignment vertical="center" wrapText="1"/>
    </xf>
    <xf numFmtId="0" fontId="4" fillId="2" borderId="52" xfId="0" applyFont="1" applyFill="1" applyBorder="1" applyAlignment="1"/>
    <xf numFmtId="14" fontId="2" fillId="2" borderId="51" xfId="0" applyNumberFormat="1" applyFont="1" applyFill="1" applyBorder="1" applyAlignment="1"/>
    <xf numFmtId="0" fontId="4" fillId="0" borderId="41" xfId="0" applyFont="1" applyBorder="1" applyAlignment="1">
      <alignment horizontal="right" vertical="center"/>
    </xf>
    <xf numFmtId="0" fontId="19" fillId="0" borderId="41" xfId="0" applyFont="1" applyFill="1" applyBorder="1" applyAlignment="1">
      <alignment horizontal="right" vertical="center"/>
    </xf>
    <xf numFmtId="166" fontId="4" fillId="0" borderId="41" xfId="0" applyNumberFormat="1" applyFont="1" applyBorder="1" applyAlignment="1">
      <alignment horizontal="right" vertical="center"/>
    </xf>
    <xf numFmtId="3" fontId="19" fillId="0" borderId="41" xfId="0" applyNumberFormat="1" applyFont="1" applyBorder="1" applyAlignment="1">
      <alignment horizontal="right"/>
    </xf>
    <xf numFmtId="0" fontId="6" fillId="3" borderId="12" xfId="0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169" fontId="4" fillId="0" borderId="41" xfId="1" applyNumberFormat="1" applyFont="1" applyBorder="1" applyAlignment="1">
      <alignment horizontal="right"/>
    </xf>
    <xf numFmtId="3" fontId="6" fillId="3" borderId="41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49" fontId="23" fillId="5" borderId="53" xfId="0" applyNumberFormat="1" applyFont="1" applyFill="1" applyBorder="1" applyAlignment="1">
      <alignment vertical="center"/>
    </xf>
    <xf numFmtId="0" fontId="23" fillId="5" borderId="54" xfId="0" applyFont="1" applyFill="1" applyBorder="1" applyAlignment="1">
      <alignment vertical="center"/>
    </xf>
    <xf numFmtId="164" fontId="23" fillId="5" borderId="55" xfId="0" applyNumberFormat="1" applyFont="1" applyFill="1" applyBorder="1" applyAlignment="1">
      <alignment vertical="center"/>
    </xf>
    <xf numFmtId="49" fontId="23" fillId="3" borderId="56" xfId="0" applyNumberFormat="1" applyFont="1" applyFill="1" applyBorder="1" applyAlignment="1">
      <alignment vertical="center"/>
    </xf>
    <xf numFmtId="0" fontId="23" fillId="3" borderId="17" xfId="0" applyFont="1" applyFill="1" applyBorder="1" applyAlignment="1">
      <alignment vertical="center"/>
    </xf>
    <xf numFmtId="164" fontId="23" fillId="3" borderId="57" xfId="0" applyNumberFormat="1" applyFont="1" applyFill="1" applyBorder="1" applyAlignment="1">
      <alignment vertical="center"/>
    </xf>
    <xf numFmtId="49" fontId="23" fillId="5" borderId="56" xfId="0" applyNumberFormat="1" applyFont="1" applyFill="1" applyBorder="1" applyAlignment="1">
      <alignment vertical="center"/>
    </xf>
    <xf numFmtId="0" fontId="23" fillId="5" borderId="17" xfId="0" applyFont="1" applyFill="1" applyBorder="1" applyAlignment="1">
      <alignment vertical="center"/>
    </xf>
    <xf numFmtId="164" fontId="23" fillId="5" borderId="57" xfId="0" applyNumberFormat="1" applyFont="1" applyFill="1" applyBorder="1" applyAlignment="1">
      <alignment vertical="center"/>
    </xf>
    <xf numFmtId="49" fontId="23" fillId="5" borderId="58" xfId="0" applyNumberFormat="1" applyFont="1" applyFill="1" applyBorder="1" applyAlignment="1">
      <alignment vertical="center"/>
    </xf>
    <xf numFmtId="0" fontId="23" fillId="5" borderId="59" xfId="0" applyFont="1" applyFill="1" applyBorder="1" applyAlignment="1">
      <alignment vertical="center"/>
    </xf>
    <xf numFmtId="164" fontId="23" fillId="5" borderId="60" xfId="0" applyNumberFormat="1" applyFont="1" applyFill="1" applyBorder="1" applyAlignment="1">
      <alignment vertical="center"/>
    </xf>
    <xf numFmtId="0" fontId="18" fillId="9" borderId="0" xfId="0" applyNumberFormat="1" applyFont="1" applyFill="1" applyAlignment="1"/>
    <xf numFmtId="0" fontId="0" fillId="9" borderId="0" xfId="0" applyNumberFormat="1" applyFont="1" applyFill="1" applyAlignment="1"/>
    <xf numFmtId="3" fontId="19" fillId="9" borderId="41" xfId="0" applyNumberFormat="1" applyFont="1" applyFill="1" applyBorder="1" applyAlignment="1">
      <alignment horizontal="center"/>
    </xf>
    <xf numFmtId="169" fontId="19" fillId="9" borderId="41" xfId="0" applyNumberFormat="1" applyFont="1" applyFill="1" applyBorder="1" applyAlignment="1">
      <alignment horizontal="center"/>
    </xf>
    <xf numFmtId="3" fontId="19" fillId="9" borderId="41" xfId="0" applyNumberFormat="1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6" fillId="8" borderId="45" xfId="0" applyNumberFormat="1" applyFont="1" applyFill="1" applyBorder="1" applyAlignment="1">
      <alignment horizontal="center" vertical="center"/>
    </xf>
    <xf numFmtId="49" fontId="16" fillId="8" borderId="46" xfId="0" applyNumberFormat="1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49" fontId="16" fillId="8" borderId="28" xfId="0" applyNumberFormat="1" applyFont="1" applyFill="1" applyBorder="1" applyAlignment="1">
      <alignment vertical="center"/>
    </xf>
    <xf numFmtId="0" fontId="11" fillId="8" borderId="29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topLeftCell="A65" workbookViewId="0">
      <selection activeCell="E11" sqref="E11:F11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4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71"/>
    </row>
    <row r="2" spans="1:7" ht="15" customHeight="1" x14ac:dyDescent="0.25">
      <c r="A2" s="2"/>
      <c r="B2" s="2"/>
      <c r="C2" s="2"/>
      <c r="D2" s="2"/>
      <c r="E2" s="2"/>
      <c r="F2" s="2"/>
      <c r="G2" s="71"/>
    </row>
    <row r="3" spans="1:7" ht="15" customHeight="1" x14ac:dyDescent="0.25">
      <c r="A3" s="2"/>
      <c r="B3" s="2"/>
      <c r="C3" s="2"/>
      <c r="D3" s="2"/>
      <c r="E3" s="2"/>
      <c r="F3" s="2"/>
      <c r="G3" s="71"/>
    </row>
    <row r="4" spans="1:7" ht="15" customHeight="1" x14ac:dyDescent="0.25">
      <c r="A4" s="2"/>
      <c r="B4" s="2"/>
      <c r="C4" s="2"/>
      <c r="D4" s="2"/>
      <c r="E4" s="2"/>
      <c r="F4" s="2"/>
      <c r="G4" s="71"/>
    </row>
    <row r="5" spans="1:7" ht="15" customHeight="1" x14ac:dyDescent="0.25">
      <c r="A5" s="2"/>
      <c r="B5" s="2"/>
      <c r="C5" s="2"/>
      <c r="D5" s="2"/>
      <c r="E5" s="2"/>
      <c r="F5" s="2"/>
      <c r="G5" s="71"/>
    </row>
    <row r="6" spans="1:7" ht="15" customHeight="1" x14ac:dyDescent="0.25">
      <c r="A6" s="2"/>
      <c r="B6" s="2"/>
      <c r="C6" s="2"/>
      <c r="D6" s="2"/>
      <c r="E6" s="2"/>
      <c r="F6" s="2"/>
      <c r="G6" s="71"/>
    </row>
    <row r="7" spans="1:7" ht="15" customHeight="1" x14ac:dyDescent="0.25">
      <c r="A7" s="2"/>
      <c r="B7" s="2"/>
      <c r="C7" s="2"/>
      <c r="D7" s="2"/>
      <c r="E7" s="2"/>
      <c r="F7" s="2"/>
      <c r="G7" s="71"/>
    </row>
    <row r="8" spans="1:7" ht="15" customHeight="1" x14ac:dyDescent="0.25">
      <c r="A8" s="2"/>
      <c r="B8" s="129"/>
      <c r="C8" s="129"/>
      <c r="D8" s="2"/>
      <c r="E8" s="3"/>
      <c r="F8" s="3"/>
      <c r="G8" s="72"/>
    </row>
    <row r="9" spans="1:7" ht="12.2" customHeight="1" x14ac:dyDescent="0.25">
      <c r="A9" s="41"/>
      <c r="B9" s="132" t="s">
        <v>0</v>
      </c>
      <c r="C9" s="112" t="s">
        <v>69</v>
      </c>
      <c r="D9" s="133"/>
      <c r="E9" s="161" t="s">
        <v>92</v>
      </c>
      <c r="F9" s="162"/>
      <c r="G9" s="115">
        <v>60</v>
      </c>
    </row>
    <row r="10" spans="1:7" ht="18" customHeight="1" x14ac:dyDescent="0.25">
      <c r="A10" s="41"/>
      <c r="B10" s="131" t="s">
        <v>1</v>
      </c>
      <c r="C10" s="113" t="s">
        <v>79</v>
      </c>
      <c r="D10" s="133"/>
      <c r="E10" s="163" t="s">
        <v>2</v>
      </c>
      <c r="F10" s="164"/>
      <c r="G10" s="116">
        <v>44775</v>
      </c>
    </row>
    <row r="11" spans="1:7" ht="18" customHeight="1" x14ac:dyDescent="0.25">
      <c r="A11" s="41"/>
      <c r="B11" s="131" t="s">
        <v>3</v>
      </c>
      <c r="C11" s="114" t="s">
        <v>64</v>
      </c>
      <c r="D11" s="133"/>
      <c r="E11" s="163" t="s">
        <v>104</v>
      </c>
      <c r="F11" s="164"/>
      <c r="G11" s="117">
        <v>28000</v>
      </c>
    </row>
    <row r="12" spans="1:7" ht="11.25" customHeight="1" x14ac:dyDescent="0.25">
      <c r="A12" s="41"/>
      <c r="B12" s="131" t="s">
        <v>4</v>
      </c>
      <c r="C12" s="135" t="s">
        <v>58</v>
      </c>
      <c r="D12" s="133"/>
      <c r="E12" s="127" t="s">
        <v>5</v>
      </c>
      <c r="F12" s="128"/>
      <c r="G12" s="117">
        <f>+G9*G11</f>
        <v>1680000</v>
      </c>
    </row>
    <row r="13" spans="1:7" ht="11.25" customHeight="1" x14ac:dyDescent="0.25">
      <c r="A13" s="41"/>
      <c r="B13" s="131" t="s">
        <v>6</v>
      </c>
      <c r="C13" s="136" t="s">
        <v>59</v>
      </c>
      <c r="D13" s="133"/>
      <c r="E13" s="163" t="s">
        <v>7</v>
      </c>
      <c r="F13" s="164"/>
      <c r="G13" s="114" t="s">
        <v>70</v>
      </c>
    </row>
    <row r="14" spans="1:7" ht="13.7" customHeight="1" x14ac:dyDescent="0.25">
      <c r="A14" s="41"/>
      <c r="B14" s="131" t="s">
        <v>8</v>
      </c>
      <c r="C14" s="136" t="s">
        <v>59</v>
      </c>
      <c r="D14" s="133"/>
      <c r="E14" s="163" t="s">
        <v>9</v>
      </c>
      <c r="F14" s="164"/>
      <c r="G14" s="116">
        <v>44986</v>
      </c>
    </row>
    <row r="15" spans="1:7" ht="25.5" customHeight="1" x14ac:dyDescent="0.25">
      <c r="A15" s="41"/>
      <c r="B15" s="131" t="s">
        <v>10</v>
      </c>
      <c r="C15" s="137">
        <v>44713</v>
      </c>
      <c r="D15" s="133"/>
      <c r="E15" s="165" t="s">
        <v>11</v>
      </c>
      <c r="F15" s="166"/>
      <c r="G15" s="114" t="s">
        <v>65</v>
      </c>
    </row>
    <row r="16" spans="1:7" ht="12.2" customHeight="1" x14ac:dyDescent="0.25">
      <c r="A16" s="2"/>
      <c r="B16" s="130"/>
      <c r="C16" s="134"/>
      <c r="D16" s="5"/>
      <c r="E16" s="6"/>
      <c r="F16" s="6"/>
      <c r="G16" s="73"/>
    </row>
    <row r="17" spans="1:15" ht="12.2" customHeight="1" x14ac:dyDescent="0.25">
      <c r="A17" s="7"/>
      <c r="B17" s="167" t="s">
        <v>12</v>
      </c>
      <c r="C17" s="168"/>
      <c r="D17" s="168"/>
      <c r="E17" s="168"/>
      <c r="F17" s="168"/>
      <c r="G17" s="168"/>
    </row>
    <row r="18" spans="1:15" ht="12.2" customHeight="1" x14ac:dyDescent="0.25">
      <c r="A18" s="2"/>
      <c r="B18" s="8"/>
      <c r="C18" s="9"/>
      <c r="D18" s="9"/>
      <c r="E18" s="9"/>
      <c r="F18" s="10"/>
      <c r="G18" s="74"/>
    </row>
    <row r="19" spans="1:15" ht="12.2" customHeight="1" x14ac:dyDescent="0.25">
      <c r="A19" s="4"/>
      <c r="B19" s="11" t="s">
        <v>13</v>
      </c>
      <c r="C19" s="12"/>
      <c r="D19" s="13"/>
      <c r="E19" s="13"/>
      <c r="F19" s="13"/>
      <c r="G19" s="75"/>
    </row>
    <row r="20" spans="1:15" ht="24" customHeight="1" x14ac:dyDescent="0.25">
      <c r="A20" s="7"/>
      <c r="B20" s="104" t="s">
        <v>14</v>
      </c>
      <c r="C20" s="104" t="s">
        <v>15</v>
      </c>
      <c r="D20" s="104" t="s">
        <v>16</v>
      </c>
      <c r="E20" s="104" t="s">
        <v>17</v>
      </c>
      <c r="F20" s="104" t="s">
        <v>18</v>
      </c>
      <c r="G20" s="104" t="s">
        <v>19</v>
      </c>
    </row>
    <row r="21" spans="1:15" ht="12.75" customHeight="1" x14ac:dyDescent="0.25">
      <c r="A21" s="41"/>
      <c r="B21" s="109"/>
      <c r="C21" s="101"/>
      <c r="D21" s="103"/>
      <c r="E21" s="101"/>
      <c r="F21" s="102"/>
      <c r="G21" s="110"/>
    </row>
    <row r="22" spans="1:15" ht="12.75" customHeight="1" x14ac:dyDescent="0.25">
      <c r="A22" s="7"/>
      <c r="B22" s="105" t="s">
        <v>20</v>
      </c>
      <c r="C22" s="106"/>
      <c r="D22" s="106"/>
      <c r="E22" s="106"/>
      <c r="F22" s="107"/>
      <c r="G22" s="108"/>
    </row>
    <row r="23" spans="1:15" ht="12.2" customHeight="1" x14ac:dyDescent="0.25">
      <c r="A23" s="2"/>
      <c r="B23" s="8"/>
      <c r="C23" s="10"/>
      <c r="D23" s="10"/>
      <c r="E23" s="10"/>
      <c r="F23" s="14"/>
      <c r="G23" s="76"/>
    </row>
    <row r="24" spans="1:15" ht="12.2" customHeight="1" x14ac:dyDescent="0.25">
      <c r="A24" s="4"/>
      <c r="B24" s="15" t="s">
        <v>21</v>
      </c>
      <c r="C24" s="16"/>
      <c r="D24" s="17"/>
      <c r="E24" s="17"/>
      <c r="F24" s="18"/>
      <c r="G24" s="77"/>
    </row>
    <row r="25" spans="1:15" ht="24" customHeight="1" x14ac:dyDescent="0.25">
      <c r="A25" s="4"/>
      <c r="B25" s="19" t="s">
        <v>14</v>
      </c>
      <c r="C25" s="20" t="s">
        <v>15</v>
      </c>
      <c r="D25" s="20" t="s">
        <v>16</v>
      </c>
      <c r="E25" s="19" t="s">
        <v>55</v>
      </c>
      <c r="F25" s="20" t="s">
        <v>18</v>
      </c>
      <c r="G25" s="19" t="s">
        <v>19</v>
      </c>
    </row>
    <row r="26" spans="1:15" ht="12.2" customHeight="1" x14ac:dyDescent="0.25">
      <c r="A26" s="4"/>
      <c r="B26" s="21"/>
      <c r="C26" s="22" t="s">
        <v>55</v>
      </c>
      <c r="D26" s="22" t="s">
        <v>55</v>
      </c>
      <c r="E26" s="22" t="s">
        <v>55</v>
      </c>
      <c r="F26" s="69" t="s">
        <v>55</v>
      </c>
      <c r="G26" s="97"/>
    </row>
    <row r="27" spans="1:15" ht="12.2" customHeight="1" x14ac:dyDescent="0.25">
      <c r="A27" s="4"/>
      <c r="B27" s="23" t="s">
        <v>22</v>
      </c>
      <c r="C27" s="24"/>
      <c r="D27" s="24"/>
      <c r="E27" s="24"/>
      <c r="F27" s="25"/>
      <c r="G27" s="98"/>
    </row>
    <row r="28" spans="1:15" ht="12.2" customHeight="1" x14ac:dyDescent="0.25">
      <c r="A28" s="2"/>
      <c r="B28" s="26"/>
      <c r="C28" s="27"/>
      <c r="D28" s="27"/>
      <c r="E28" s="27"/>
      <c r="F28" s="28"/>
      <c r="G28" s="78"/>
    </row>
    <row r="29" spans="1:15" ht="12.2" customHeight="1" x14ac:dyDescent="0.25">
      <c r="A29" s="4"/>
      <c r="B29" s="15" t="s">
        <v>23</v>
      </c>
      <c r="C29" s="16"/>
      <c r="D29" s="17"/>
      <c r="E29" s="17"/>
      <c r="F29" s="18"/>
      <c r="G29" s="77"/>
    </row>
    <row r="30" spans="1:15" ht="24" customHeight="1" x14ac:dyDescent="0.25">
      <c r="A30" s="4"/>
      <c r="B30" s="29" t="s">
        <v>14</v>
      </c>
      <c r="C30" s="29" t="s">
        <v>15</v>
      </c>
      <c r="D30" s="29" t="s">
        <v>16</v>
      </c>
      <c r="E30" s="29" t="s">
        <v>17</v>
      </c>
      <c r="F30" s="30" t="s">
        <v>18</v>
      </c>
      <c r="G30" s="29" t="s">
        <v>19</v>
      </c>
    </row>
    <row r="31" spans="1:15" ht="12.75" customHeight="1" x14ac:dyDescent="0.25">
      <c r="A31" s="7"/>
      <c r="B31" s="119" t="s">
        <v>60</v>
      </c>
      <c r="C31" s="158" t="s">
        <v>93</v>
      </c>
      <c r="D31" s="159">
        <v>0.1</v>
      </c>
      <c r="E31" s="160" t="s">
        <v>94</v>
      </c>
      <c r="F31" s="160">
        <v>200000</v>
      </c>
      <c r="G31" s="138">
        <f>D31*F31</f>
        <v>20000</v>
      </c>
      <c r="H31" s="156"/>
      <c r="I31" s="157"/>
      <c r="J31" s="157"/>
      <c r="K31" s="157"/>
      <c r="L31" s="157"/>
      <c r="M31" s="157"/>
      <c r="N31" s="157"/>
      <c r="O31" s="157"/>
    </row>
    <row r="32" spans="1:15" ht="12.75" customHeight="1" x14ac:dyDescent="0.25">
      <c r="A32" s="7"/>
      <c r="B32" s="111" t="s">
        <v>56</v>
      </c>
      <c r="C32" s="158" t="s">
        <v>93</v>
      </c>
      <c r="D32" s="159">
        <v>0.2</v>
      </c>
      <c r="E32" s="160" t="s">
        <v>95</v>
      </c>
      <c r="F32" s="160">
        <v>300000</v>
      </c>
      <c r="G32" s="138">
        <f t="shared" ref="G32:G40" si="0">D32*F32</f>
        <v>60000</v>
      </c>
      <c r="H32" s="156"/>
      <c r="I32" s="157"/>
      <c r="J32" s="157"/>
      <c r="K32" s="157"/>
      <c r="L32" s="157"/>
      <c r="M32" s="157"/>
      <c r="N32" s="157"/>
      <c r="O32" s="157"/>
    </row>
    <row r="33" spans="1:15" ht="12.75" customHeight="1" x14ac:dyDescent="0.25">
      <c r="A33" s="7"/>
      <c r="B33" s="111" t="s">
        <v>61</v>
      </c>
      <c r="C33" s="158" t="s">
        <v>93</v>
      </c>
      <c r="D33" s="159">
        <v>0.1</v>
      </c>
      <c r="E33" s="160" t="s">
        <v>95</v>
      </c>
      <c r="F33" s="160">
        <v>300000</v>
      </c>
      <c r="G33" s="138">
        <f t="shared" si="0"/>
        <v>30000</v>
      </c>
      <c r="H33" s="156"/>
      <c r="I33" s="157"/>
      <c r="J33" s="157"/>
      <c r="K33" s="157"/>
      <c r="L33" s="157"/>
      <c r="M33" s="157"/>
      <c r="N33" s="157"/>
      <c r="O33" s="157"/>
    </row>
    <row r="34" spans="1:15" ht="12.75" customHeight="1" x14ac:dyDescent="0.25">
      <c r="A34" s="7"/>
      <c r="B34" s="111" t="s">
        <v>62</v>
      </c>
      <c r="C34" s="158" t="s">
        <v>93</v>
      </c>
      <c r="D34" s="159">
        <v>0.1</v>
      </c>
      <c r="E34" s="160" t="s">
        <v>95</v>
      </c>
      <c r="F34" s="160">
        <v>200000</v>
      </c>
      <c r="G34" s="138">
        <f t="shared" si="0"/>
        <v>20000</v>
      </c>
    </row>
    <row r="35" spans="1:15" ht="12.75" customHeight="1" x14ac:dyDescent="0.25">
      <c r="A35" s="7"/>
      <c r="B35" s="111" t="s">
        <v>82</v>
      </c>
      <c r="C35" s="158" t="s">
        <v>93</v>
      </c>
      <c r="D35" s="159">
        <v>0.1</v>
      </c>
      <c r="E35" s="160" t="s">
        <v>95</v>
      </c>
      <c r="F35" s="160">
        <v>200000</v>
      </c>
      <c r="G35" s="138">
        <f t="shared" si="0"/>
        <v>20000</v>
      </c>
    </row>
    <row r="36" spans="1:15" ht="12.75" customHeight="1" x14ac:dyDescent="0.25">
      <c r="A36" s="7"/>
      <c r="B36" s="109" t="s">
        <v>80</v>
      </c>
      <c r="C36" s="158" t="s">
        <v>93</v>
      </c>
      <c r="D36" s="159">
        <v>0.1</v>
      </c>
      <c r="E36" s="160" t="s">
        <v>83</v>
      </c>
      <c r="F36" s="160">
        <v>300000</v>
      </c>
      <c r="G36" s="138">
        <f t="shared" si="0"/>
        <v>30000</v>
      </c>
    </row>
    <row r="37" spans="1:15" ht="12.75" customHeight="1" x14ac:dyDescent="0.25">
      <c r="A37" s="7"/>
      <c r="B37" s="109" t="s">
        <v>84</v>
      </c>
      <c r="C37" s="158" t="s">
        <v>93</v>
      </c>
      <c r="D37" s="159">
        <v>0.1</v>
      </c>
      <c r="E37" s="160" t="s">
        <v>71</v>
      </c>
      <c r="F37" s="160">
        <v>200000</v>
      </c>
      <c r="G37" s="138">
        <f t="shared" si="0"/>
        <v>20000</v>
      </c>
    </row>
    <row r="38" spans="1:15" ht="12.75" customHeight="1" x14ac:dyDescent="0.25">
      <c r="A38" s="7"/>
      <c r="B38" s="109" t="s">
        <v>85</v>
      </c>
      <c r="C38" s="158" t="s">
        <v>93</v>
      </c>
      <c r="D38" s="159">
        <v>0.1</v>
      </c>
      <c r="E38" s="160" t="s">
        <v>71</v>
      </c>
      <c r="F38" s="160">
        <v>200000</v>
      </c>
      <c r="G38" s="138">
        <f t="shared" si="0"/>
        <v>20000</v>
      </c>
    </row>
    <row r="39" spans="1:15" ht="12.75" customHeight="1" x14ac:dyDescent="0.25">
      <c r="A39" s="7"/>
      <c r="B39" s="109" t="s">
        <v>72</v>
      </c>
      <c r="C39" s="158" t="s">
        <v>93</v>
      </c>
      <c r="D39" s="159">
        <v>0.1</v>
      </c>
      <c r="E39" s="160" t="s">
        <v>71</v>
      </c>
      <c r="F39" s="160">
        <v>200000</v>
      </c>
      <c r="G39" s="138">
        <f t="shared" si="0"/>
        <v>20000</v>
      </c>
    </row>
    <row r="40" spans="1:15" ht="12.75" customHeight="1" x14ac:dyDescent="0.25">
      <c r="A40" s="7"/>
      <c r="B40" s="109" t="s">
        <v>66</v>
      </c>
      <c r="C40" s="158" t="s">
        <v>93</v>
      </c>
      <c r="D40" s="159">
        <v>0.1</v>
      </c>
      <c r="E40" s="117" t="s">
        <v>86</v>
      </c>
      <c r="F40" s="160">
        <v>400000</v>
      </c>
      <c r="G40" s="138">
        <f t="shared" si="0"/>
        <v>40000</v>
      </c>
    </row>
    <row r="41" spans="1:15" ht="12.75" customHeight="1" x14ac:dyDescent="0.25">
      <c r="A41" s="4"/>
      <c r="B41" s="31" t="s">
        <v>24</v>
      </c>
      <c r="C41" s="32"/>
      <c r="D41" s="32"/>
      <c r="E41" s="139"/>
      <c r="F41" s="139"/>
      <c r="G41" s="140">
        <f>SUM(G31:G40)</f>
        <v>280000</v>
      </c>
    </row>
    <row r="42" spans="1:15" ht="12.2" customHeight="1" x14ac:dyDescent="0.25">
      <c r="A42" s="2"/>
      <c r="B42" s="26"/>
      <c r="C42" s="27"/>
      <c r="D42" s="27"/>
      <c r="E42" s="27"/>
      <c r="F42" s="28"/>
      <c r="G42" s="78"/>
    </row>
    <row r="43" spans="1:15" ht="12.2" customHeight="1" x14ac:dyDescent="0.25">
      <c r="A43" s="4"/>
      <c r="B43" s="15" t="s">
        <v>25</v>
      </c>
      <c r="C43" s="16"/>
      <c r="D43" s="17"/>
      <c r="E43" s="17"/>
      <c r="F43" s="18"/>
      <c r="G43" s="77"/>
    </row>
    <row r="44" spans="1:15" ht="24" customHeight="1" x14ac:dyDescent="0.25">
      <c r="A44" s="4"/>
      <c r="B44" s="70" t="s">
        <v>26</v>
      </c>
      <c r="C44" s="70" t="s">
        <v>27</v>
      </c>
      <c r="D44" s="70" t="s">
        <v>28</v>
      </c>
      <c r="E44" s="70" t="s">
        <v>17</v>
      </c>
      <c r="F44" s="70" t="s">
        <v>18</v>
      </c>
      <c r="G44" s="79" t="s">
        <v>19</v>
      </c>
      <c r="K44" s="68"/>
    </row>
    <row r="45" spans="1:15" ht="12.75" customHeight="1" x14ac:dyDescent="0.25">
      <c r="A45" s="41"/>
      <c r="B45" s="120" t="s">
        <v>73</v>
      </c>
      <c r="C45" s="121" t="s">
        <v>57</v>
      </c>
      <c r="D45" s="141">
        <v>160</v>
      </c>
      <c r="E45" s="122" t="s">
        <v>96</v>
      </c>
      <c r="F45" s="122">
        <v>630</v>
      </c>
      <c r="G45" s="123">
        <f>D45*F45</f>
        <v>100800</v>
      </c>
      <c r="K45" s="68"/>
    </row>
    <row r="46" spans="1:15" ht="12.75" customHeight="1" x14ac:dyDescent="0.25">
      <c r="A46" s="41"/>
      <c r="B46" s="120" t="s">
        <v>74</v>
      </c>
      <c r="C46" s="121" t="s">
        <v>87</v>
      </c>
      <c r="D46" s="141">
        <v>3</v>
      </c>
      <c r="E46" s="122" t="s">
        <v>96</v>
      </c>
      <c r="F46" s="122">
        <v>19800</v>
      </c>
      <c r="G46" s="123">
        <f>D46*F46</f>
        <v>59400</v>
      </c>
    </row>
    <row r="47" spans="1:15" ht="12.75" customHeight="1" x14ac:dyDescent="0.25">
      <c r="A47" s="41"/>
      <c r="B47" s="120" t="s">
        <v>75</v>
      </c>
      <c r="C47" s="121" t="s">
        <v>88</v>
      </c>
      <c r="D47" s="141">
        <v>10</v>
      </c>
      <c r="E47" s="122" t="s">
        <v>97</v>
      </c>
      <c r="F47" s="122">
        <v>2500</v>
      </c>
      <c r="G47" s="123">
        <f>D47*F47</f>
        <v>25000</v>
      </c>
    </row>
    <row r="48" spans="1:15" ht="12.75" customHeight="1" x14ac:dyDescent="0.25">
      <c r="A48" s="41"/>
      <c r="B48" s="120" t="s">
        <v>63</v>
      </c>
      <c r="C48" s="121" t="s">
        <v>87</v>
      </c>
      <c r="D48" s="141">
        <v>1</v>
      </c>
      <c r="E48" s="122" t="s">
        <v>97</v>
      </c>
      <c r="F48" s="122">
        <v>21850</v>
      </c>
      <c r="G48" s="123">
        <f t="shared" ref="G48:G52" si="1">D48*F48</f>
        <v>21850</v>
      </c>
    </row>
    <row r="49" spans="1:9" ht="12.75" customHeight="1" x14ac:dyDescent="0.25">
      <c r="A49" s="41"/>
      <c r="B49" s="120" t="s">
        <v>76</v>
      </c>
      <c r="C49" s="121" t="s">
        <v>87</v>
      </c>
      <c r="D49" s="141">
        <v>1</v>
      </c>
      <c r="E49" s="122" t="s">
        <v>98</v>
      </c>
      <c r="F49" s="122">
        <v>29950</v>
      </c>
      <c r="G49" s="123">
        <f t="shared" si="1"/>
        <v>29950</v>
      </c>
    </row>
    <row r="50" spans="1:9" ht="12.75" customHeight="1" x14ac:dyDescent="0.25">
      <c r="A50" s="41"/>
      <c r="B50" s="120" t="s">
        <v>89</v>
      </c>
      <c r="C50" s="121" t="s">
        <v>57</v>
      </c>
      <c r="D50" s="141">
        <v>350</v>
      </c>
      <c r="E50" s="122" t="s">
        <v>96</v>
      </c>
      <c r="F50" s="122">
        <v>1200</v>
      </c>
      <c r="G50" s="123">
        <f t="shared" si="1"/>
        <v>420000</v>
      </c>
    </row>
    <row r="51" spans="1:9" ht="12.75" customHeight="1" x14ac:dyDescent="0.25">
      <c r="A51" s="41"/>
      <c r="B51" s="120" t="s">
        <v>81</v>
      </c>
      <c r="C51" s="121" t="s">
        <v>57</v>
      </c>
      <c r="D51" s="141">
        <v>250</v>
      </c>
      <c r="E51" s="122" t="s">
        <v>99</v>
      </c>
      <c r="F51" s="122">
        <v>1120</v>
      </c>
      <c r="G51" s="123">
        <f t="shared" si="1"/>
        <v>280000</v>
      </c>
    </row>
    <row r="52" spans="1:9" ht="12.75" customHeight="1" x14ac:dyDescent="0.25">
      <c r="A52" s="41"/>
      <c r="B52" s="120" t="s">
        <v>77</v>
      </c>
      <c r="C52" s="121" t="s">
        <v>57</v>
      </c>
      <c r="D52" s="141">
        <v>100</v>
      </c>
      <c r="E52" s="122" t="s">
        <v>99</v>
      </c>
      <c r="F52" s="122">
        <v>1120</v>
      </c>
      <c r="G52" s="123">
        <f t="shared" si="1"/>
        <v>112000</v>
      </c>
    </row>
    <row r="53" spans="1:9" ht="12.75" customHeight="1" x14ac:dyDescent="0.25">
      <c r="A53" s="41"/>
      <c r="B53" s="120" t="s">
        <v>90</v>
      </c>
      <c r="C53" s="121" t="s">
        <v>15</v>
      </c>
      <c r="D53" s="141">
        <v>0.187</v>
      </c>
      <c r="E53" s="122" t="s">
        <v>78</v>
      </c>
      <c r="F53" s="122">
        <v>373890.00000000006</v>
      </c>
      <c r="G53" s="123">
        <f>D53*F53</f>
        <v>69917.430000000008</v>
      </c>
    </row>
    <row r="54" spans="1:9" ht="13.7" customHeight="1" x14ac:dyDescent="0.25">
      <c r="A54" s="41"/>
      <c r="B54" s="92" t="s">
        <v>29</v>
      </c>
      <c r="C54" s="93"/>
      <c r="D54" s="93"/>
      <c r="E54" s="93"/>
      <c r="F54" s="94"/>
      <c r="G54" s="142">
        <f>SUM(G45:G53)</f>
        <v>1118917.43</v>
      </c>
    </row>
    <row r="55" spans="1:9" ht="12.2" customHeight="1" x14ac:dyDescent="0.25">
      <c r="A55" s="2"/>
      <c r="B55" s="87"/>
      <c r="C55" s="88"/>
      <c r="D55" s="88"/>
      <c r="E55" s="89"/>
      <c r="F55" s="90"/>
      <c r="G55" s="91"/>
    </row>
    <row r="56" spans="1:9" ht="12.2" customHeight="1" x14ac:dyDescent="0.25">
      <c r="A56" s="4"/>
      <c r="B56" s="15" t="s">
        <v>30</v>
      </c>
      <c r="C56" s="16"/>
      <c r="D56" s="17"/>
      <c r="E56" s="17"/>
      <c r="F56" s="18"/>
      <c r="G56" s="77"/>
    </row>
    <row r="57" spans="1:9" ht="24" customHeight="1" x14ac:dyDescent="0.25">
      <c r="A57" s="4"/>
      <c r="B57" s="86" t="s">
        <v>31</v>
      </c>
      <c r="C57" s="70" t="s">
        <v>27</v>
      </c>
      <c r="D57" s="70" t="s">
        <v>28</v>
      </c>
      <c r="E57" s="86" t="s">
        <v>17</v>
      </c>
      <c r="F57" s="70" t="s">
        <v>18</v>
      </c>
      <c r="G57" s="86" t="s">
        <v>19</v>
      </c>
    </row>
    <row r="58" spans="1:9" ht="16.5" customHeight="1" x14ac:dyDescent="0.25">
      <c r="A58" s="41"/>
      <c r="B58" s="124" t="s">
        <v>67</v>
      </c>
      <c r="C58" s="118" t="s">
        <v>68</v>
      </c>
      <c r="D58" s="118">
        <v>1</v>
      </c>
      <c r="E58" s="118" t="s">
        <v>91</v>
      </c>
      <c r="F58" s="125">
        <v>25000</v>
      </c>
      <c r="G58" s="126">
        <f>+D58*F58</f>
        <v>25000</v>
      </c>
    </row>
    <row r="59" spans="1:9" ht="13.7" customHeight="1" x14ac:dyDescent="0.25">
      <c r="A59" s="4"/>
      <c r="B59" s="33" t="s">
        <v>32</v>
      </c>
      <c r="C59" s="34"/>
      <c r="D59" s="34"/>
      <c r="E59" s="85"/>
      <c r="F59" s="35"/>
      <c r="G59" s="143">
        <f>SUM(G58:G58)</f>
        <v>25000</v>
      </c>
      <c r="I59" s="95"/>
    </row>
    <row r="60" spans="1:9" ht="12.2" customHeight="1" x14ac:dyDescent="0.25">
      <c r="A60" s="2"/>
      <c r="B60" s="44"/>
      <c r="C60" s="44"/>
      <c r="D60" s="44"/>
      <c r="E60" s="44"/>
      <c r="F60" s="45"/>
      <c r="G60" s="80"/>
    </row>
    <row r="61" spans="1:9" ht="12.2" customHeight="1" x14ac:dyDescent="0.25">
      <c r="A61" s="41"/>
      <c r="B61" s="144" t="s">
        <v>33</v>
      </c>
      <c r="C61" s="145"/>
      <c r="D61" s="145"/>
      <c r="E61" s="145"/>
      <c r="F61" s="145"/>
      <c r="G61" s="146">
        <f>G22+G27+G41+G54+G59</f>
        <v>1423917.43</v>
      </c>
    </row>
    <row r="62" spans="1:9" ht="12.2" customHeight="1" x14ac:dyDescent="0.25">
      <c r="A62" s="41"/>
      <c r="B62" s="147" t="s">
        <v>34</v>
      </c>
      <c r="C62" s="148"/>
      <c r="D62" s="148"/>
      <c r="E62" s="148"/>
      <c r="F62" s="148"/>
      <c r="G62" s="149">
        <f>G61*0.05</f>
        <v>71195.871499999994</v>
      </c>
    </row>
    <row r="63" spans="1:9" ht="12.2" customHeight="1" x14ac:dyDescent="0.25">
      <c r="A63" s="41"/>
      <c r="B63" s="150" t="s">
        <v>35</v>
      </c>
      <c r="C63" s="151"/>
      <c r="D63" s="151"/>
      <c r="E63" s="151"/>
      <c r="F63" s="151"/>
      <c r="G63" s="152">
        <f>G62+G61</f>
        <v>1495113.3014999998</v>
      </c>
    </row>
    <row r="64" spans="1:9" ht="12.2" customHeight="1" x14ac:dyDescent="0.25">
      <c r="A64" s="41"/>
      <c r="B64" s="147" t="s">
        <v>36</v>
      </c>
      <c r="C64" s="148"/>
      <c r="D64" s="148"/>
      <c r="E64" s="148"/>
      <c r="F64" s="148"/>
      <c r="G64" s="149">
        <f>G12</f>
        <v>1680000</v>
      </c>
    </row>
    <row r="65" spans="1:7" ht="12.2" customHeight="1" x14ac:dyDescent="0.25">
      <c r="A65" s="41"/>
      <c r="B65" s="153" t="s">
        <v>37</v>
      </c>
      <c r="C65" s="154"/>
      <c r="D65" s="154"/>
      <c r="E65" s="154"/>
      <c r="F65" s="154"/>
      <c r="G65" s="155">
        <f>G64-G63</f>
        <v>184886.69850000017</v>
      </c>
    </row>
    <row r="66" spans="1:7" ht="12.2" customHeight="1" x14ac:dyDescent="0.25">
      <c r="A66" s="41"/>
      <c r="B66" s="42" t="s">
        <v>38</v>
      </c>
      <c r="C66" s="43"/>
      <c r="D66" s="43"/>
      <c r="E66" s="43"/>
      <c r="F66" s="43"/>
      <c r="G66" s="81"/>
    </row>
    <row r="67" spans="1:7" ht="12.75" customHeight="1" thickBot="1" x14ac:dyDescent="0.3">
      <c r="A67" s="41"/>
      <c r="B67" s="46"/>
      <c r="C67" s="43"/>
      <c r="D67" s="43"/>
      <c r="E67" s="43"/>
      <c r="F67" s="43"/>
      <c r="G67" s="81"/>
    </row>
    <row r="68" spans="1:7" ht="12.2" customHeight="1" x14ac:dyDescent="0.25">
      <c r="A68" s="41"/>
      <c r="B68" s="57" t="s">
        <v>39</v>
      </c>
      <c r="C68" s="58"/>
      <c r="D68" s="58"/>
      <c r="E68" s="58"/>
      <c r="F68" s="59"/>
      <c r="G68" s="81"/>
    </row>
    <row r="69" spans="1:7" ht="12.2" customHeight="1" x14ac:dyDescent="0.25">
      <c r="A69" s="41"/>
      <c r="B69" s="60" t="s">
        <v>40</v>
      </c>
      <c r="C69" s="40"/>
      <c r="D69" s="40"/>
      <c r="E69" s="40"/>
      <c r="F69" s="61"/>
      <c r="G69" s="81"/>
    </row>
    <row r="70" spans="1:7" ht="12.2" customHeight="1" x14ac:dyDescent="0.25">
      <c r="A70" s="41"/>
      <c r="B70" s="60" t="s">
        <v>41</v>
      </c>
      <c r="C70" s="40"/>
      <c r="D70" s="40"/>
      <c r="E70" s="40"/>
      <c r="F70" s="61"/>
      <c r="G70" s="81"/>
    </row>
    <row r="71" spans="1:7" ht="12.2" customHeight="1" x14ac:dyDescent="0.25">
      <c r="A71" s="41"/>
      <c r="B71" s="60" t="s">
        <v>42</v>
      </c>
      <c r="C71" s="40"/>
      <c r="D71" s="40"/>
      <c r="E71" s="40"/>
      <c r="F71" s="61"/>
      <c r="G71" s="81"/>
    </row>
    <row r="72" spans="1:7" ht="12.2" customHeight="1" x14ac:dyDescent="0.25">
      <c r="A72" s="41"/>
      <c r="B72" s="60" t="s">
        <v>43</v>
      </c>
      <c r="C72" s="40"/>
      <c r="D72" s="40"/>
      <c r="E72" s="40"/>
      <c r="F72" s="61"/>
      <c r="G72" s="81"/>
    </row>
    <row r="73" spans="1:7" ht="12.2" customHeight="1" x14ac:dyDescent="0.25">
      <c r="A73" s="41"/>
      <c r="B73" s="60" t="s">
        <v>44</v>
      </c>
      <c r="C73" s="40"/>
      <c r="D73" s="40"/>
      <c r="E73" s="40"/>
      <c r="F73" s="61"/>
      <c r="G73" s="81"/>
    </row>
    <row r="74" spans="1:7" ht="12.75" customHeight="1" thickBot="1" x14ac:dyDescent="0.3">
      <c r="A74" s="41"/>
      <c r="B74" s="62" t="s">
        <v>45</v>
      </c>
      <c r="C74" s="63"/>
      <c r="D74" s="63"/>
      <c r="E74" s="63"/>
      <c r="F74" s="64"/>
      <c r="G74" s="81"/>
    </row>
    <row r="75" spans="1:7" ht="12.75" customHeight="1" x14ac:dyDescent="0.25">
      <c r="A75" s="41"/>
      <c r="B75" s="55"/>
      <c r="C75" s="40"/>
      <c r="D75" s="40"/>
      <c r="E75" s="40"/>
      <c r="F75" s="40"/>
      <c r="G75" s="81"/>
    </row>
    <row r="76" spans="1:7" ht="15" customHeight="1" thickBot="1" x14ac:dyDescent="0.3">
      <c r="A76" s="41"/>
      <c r="B76" s="172" t="s">
        <v>46</v>
      </c>
      <c r="C76" s="173"/>
      <c r="D76" s="54"/>
      <c r="E76" s="36"/>
      <c r="F76" s="36"/>
      <c r="G76" s="81"/>
    </row>
    <row r="77" spans="1:7" ht="12.2" customHeight="1" x14ac:dyDescent="0.25">
      <c r="A77" s="41"/>
      <c r="B77" s="48" t="s">
        <v>31</v>
      </c>
      <c r="C77" s="99" t="s">
        <v>100</v>
      </c>
      <c r="D77" s="100" t="s">
        <v>47</v>
      </c>
      <c r="E77" s="36"/>
      <c r="F77" s="36"/>
      <c r="G77" s="81"/>
    </row>
    <row r="78" spans="1:7" ht="12.2" customHeight="1" x14ac:dyDescent="0.25">
      <c r="A78" s="41"/>
      <c r="B78" s="49" t="s">
        <v>48</v>
      </c>
      <c r="C78" s="37">
        <f>G22</f>
        <v>0</v>
      </c>
      <c r="D78" s="50">
        <f>(C78/C84)</f>
        <v>0</v>
      </c>
      <c r="E78" s="36"/>
      <c r="F78" s="36"/>
      <c r="G78" s="81"/>
    </row>
    <row r="79" spans="1:7" ht="12.2" customHeight="1" x14ac:dyDescent="0.25">
      <c r="A79" s="41"/>
      <c r="B79" s="49" t="s">
        <v>49</v>
      </c>
      <c r="C79" s="37">
        <f>G27</f>
        <v>0</v>
      </c>
      <c r="D79" s="50">
        <v>0</v>
      </c>
      <c r="E79" s="36"/>
      <c r="F79" s="36"/>
      <c r="G79" s="81"/>
    </row>
    <row r="80" spans="1:7" ht="12.2" customHeight="1" x14ac:dyDescent="0.25">
      <c r="A80" s="41"/>
      <c r="B80" s="49" t="s">
        <v>50</v>
      </c>
      <c r="C80" s="37">
        <f>G41</f>
        <v>280000</v>
      </c>
      <c r="D80" s="50">
        <f>(C80/C84)</f>
        <v>0.18727677676272753</v>
      </c>
      <c r="E80" s="36"/>
      <c r="F80" s="36"/>
      <c r="G80" s="81"/>
    </row>
    <row r="81" spans="1:7" ht="12.2" customHeight="1" x14ac:dyDescent="0.25">
      <c r="A81" s="41"/>
      <c r="B81" s="49" t="s">
        <v>26</v>
      </c>
      <c r="C81" s="37">
        <f>G54</f>
        <v>1118917.43</v>
      </c>
      <c r="D81" s="50">
        <f>(C81/C84)</f>
        <v>0.74838303483583857</v>
      </c>
      <c r="E81" s="36"/>
      <c r="F81" s="36"/>
      <c r="G81" s="81"/>
    </row>
    <row r="82" spans="1:7" ht="12.2" customHeight="1" x14ac:dyDescent="0.25">
      <c r="A82" s="41"/>
      <c r="B82" s="49" t="s">
        <v>51</v>
      </c>
      <c r="C82" s="38">
        <f>G59</f>
        <v>25000</v>
      </c>
      <c r="D82" s="50">
        <f>(C82/C84)</f>
        <v>1.6721140782386387E-2</v>
      </c>
      <c r="E82" s="39"/>
      <c r="F82" s="39"/>
      <c r="G82" s="81"/>
    </row>
    <row r="83" spans="1:7" ht="12.2" customHeight="1" x14ac:dyDescent="0.25">
      <c r="A83" s="41"/>
      <c r="B83" s="49" t="s">
        <v>52</v>
      </c>
      <c r="C83" s="38">
        <f>G62</f>
        <v>71195.871499999994</v>
      </c>
      <c r="D83" s="50">
        <f>(C83/C84)</f>
        <v>4.7619047619047623E-2</v>
      </c>
      <c r="E83" s="39"/>
      <c r="F83" s="39"/>
      <c r="G83" s="81"/>
    </row>
    <row r="84" spans="1:7" ht="12.75" customHeight="1" thickBot="1" x14ac:dyDescent="0.3">
      <c r="A84" s="41"/>
      <c r="B84" s="51" t="s">
        <v>53</v>
      </c>
      <c r="C84" s="52">
        <f>SUM(C78:C83)</f>
        <v>1495113.3014999998</v>
      </c>
      <c r="D84" s="53">
        <f>SUM(D78:D83)</f>
        <v>1.0000000000000002</v>
      </c>
      <c r="E84" s="39"/>
      <c r="F84" s="39"/>
      <c r="G84" s="81"/>
    </row>
    <row r="85" spans="1:7" ht="12.2" customHeight="1" x14ac:dyDescent="0.25">
      <c r="A85" s="41"/>
      <c r="B85" s="46"/>
      <c r="C85" s="43"/>
      <c r="D85" s="43"/>
      <c r="E85" s="43"/>
      <c r="F85" s="43"/>
      <c r="G85" s="81"/>
    </row>
    <row r="86" spans="1:7" ht="12.75" customHeight="1" thickBot="1" x14ac:dyDescent="0.3">
      <c r="A86" s="41"/>
      <c r="B86" s="47"/>
      <c r="C86" s="43"/>
      <c r="D86" s="43"/>
      <c r="E86" s="43"/>
      <c r="F86" s="43"/>
      <c r="G86" s="81"/>
    </row>
    <row r="87" spans="1:7" ht="12.2" customHeight="1" thickBot="1" x14ac:dyDescent="0.3">
      <c r="A87" s="41"/>
      <c r="B87" s="169" t="s">
        <v>103</v>
      </c>
      <c r="C87" s="170"/>
      <c r="D87" s="170"/>
      <c r="E87" s="171"/>
      <c r="F87" s="39"/>
      <c r="G87" s="81"/>
    </row>
    <row r="88" spans="1:7" ht="12.2" customHeight="1" x14ac:dyDescent="0.25">
      <c r="A88" s="41"/>
      <c r="B88" s="66" t="s">
        <v>101</v>
      </c>
      <c r="C88" s="96">
        <v>55</v>
      </c>
      <c r="D88" s="96">
        <f>G9</f>
        <v>60</v>
      </c>
      <c r="E88" s="96">
        <v>65</v>
      </c>
      <c r="F88" s="65"/>
      <c r="G88" s="82"/>
    </row>
    <row r="89" spans="1:7" ht="12.75" customHeight="1" thickBot="1" x14ac:dyDescent="0.3">
      <c r="A89" s="41"/>
      <c r="B89" s="51" t="s">
        <v>102</v>
      </c>
      <c r="C89" s="52">
        <f>(G63/C88)</f>
        <v>27183.878209090904</v>
      </c>
      <c r="D89" s="52">
        <f>(G63/D88)</f>
        <v>24918.555024999998</v>
      </c>
      <c r="E89" s="67">
        <f>(G63/E88)</f>
        <v>23001.743099999996</v>
      </c>
      <c r="F89" s="65"/>
      <c r="G89" s="82"/>
    </row>
    <row r="90" spans="1:7" ht="15.6" customHeight="1" x14ac:dyDescent="0.25">
      <c r="A90" s="41"/>
      <c r="B90" s="56" t="s">
        <v>54</v>
      </c>
      <c r="C90" s="40"/>
      <c r="D90" s="40"/>
      <c r="E90" s="40"/>
      <c r="F90" s="40"/>
      <c r="G90" s="83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2022-06-28T19:21:00Z</cp:lastPrinted>
  <dcterms:created xsi:type="dcterms:W3CDTF">2020-11-27T12:49:26Z</dcterms:created>
  <dcterms:modified xsi:type="dcterms:W3CDTF">2022-07-05T18:15:23Z</dcterms:modified>
</cp:coreProperties>
</file>