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VILCUN\"/>
    </mc:Choice>
  </mc:AlternateContent>
  <bookViews>
    <workbookView xWindow="0" yWindow="0" windowWidth="19200" windowHeight="7305"/>
  </bookViews>
  <sheets>
    <sheet name="Trigo Inviern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G58" i="1" l="1"/>
  <c r="G56" i="1"/>
  <c r="G55" i="1"/>
  <c r="G54" i="1"/>
  <c r="G52" i="1"/>
  <c r="G50" i="1"/>
  <c r="G49" i="1"/>
  <c r="G48" i="1"/>
  <c r="G46" i="1"/>
  <c r="G41" i="1"/>
  <c r="G40" i="1"/>
  <c r="G39" i="1"/>
  <c r="G38" i="1"/>
  <c r="G37" i="1"/>
  <c r="G36" i="1"/>
  <c r="G35" i="1"/>
  <c r="G34" i="1"/>
  <c r="G33" i="1"/>
  <c r="G32" i="1"/>
  <c r="G22" i="1"/>
  <c r="G21" i="1"/>
  <c r="G59" i="1" l="1"/>
  <c r="G64" i="1"/>
  <c r="G23" i="1" l="1"/>
  <c r="G42" i="1"/>
  <c r="G66" i="1" l="1"/>
  <c r="D93" i="1"/>
  <c r="C85" i="1"/>
  <c r="C86" i="1" l="1"/>
  <c r="C83" i="1"/>
  <c r="C87" i="1"/>
  <c r="C84" i="1" l="1"/>
  <c r="G69" i="1"/>
  <c r="G67" i="1" l="1"/>
  <c r="C88" i="1" s="1"/>
  <c r="G68" i="1" l="1"/>
  <c r="D94" i="1" s="1"/>
  <c r="C89" i="1"/>
  <c r="D83" i="1" s="1"/>
  <c r="C94" i="1" l="1"/>
  <c r="E94" i="1"/>
  <c r="G70" i="1"/>
  <c r="D88" i="1"/>
  <c r="D86" i="1"/>
  <c r="D87" i="1"/>
  <c r="D85" i="1"/>
  <c r="D89" i="1" l="1"/>
</calcChain>
</file>

<file path=xl/sharedStrings.xml><?xml version="1.0" encoding="utf-8"?>
<sst xmlns="http://schemas.openxmlformats.org/spreadsheetml/2006/main" count="165" uniqueCount="112">
  <si>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</si>
  <si>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</si>
  <si>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</si>
  <si>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</si>
  <si>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</si>
  <si>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</si>
  <si>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</si>
  <si>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</si>
  <si>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</si>
  <si>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</si>
  <si>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</si>
  <si>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</si>
  <si>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</si>
  <si>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</si>
  <si>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</si>
  <si>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</si>
  <si>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</si>
  <si>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</si>
  <si>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</si>
  <si>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</si>
  <si>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</si>
  <si>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</si>
  <si>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</si>
  <si>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</si>
  <si>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</si>
  <si>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</si>
  <si>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</si>
  <si>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</si>
  <si>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</si>
  <si>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</si>
  <si>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</si>
  <si>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</si>
  <si>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</si>
  <si>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</si>
  <si>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</si>
  <si>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</si>
  <si>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</si>
  <si>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</si>
  <si>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</si>
  <si>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</si>
  <si>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</si>
  <si>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</si>
  <si>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</si>
  <si>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</si>
  <si>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</si>
  <si>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</si>
  <si>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</si>
  <si>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</si>
  <si>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</si>
  <si>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</si>
  <si>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</si>
  <si>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</si>
  <si>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</si>
  <si>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</si>
  <si>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</si>
  <si>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</si>
  <si>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 xml:space="preserve"> </t>
  </si>
  <si>
    <t>Rastraje</t>
  </si>
  <si>
    <t>PRECIO ESPERADO ($/Unidades)</t>
  </si>
  <si>
    <t>ARAUCANIA</t>
  </si>
  <si>
    <t>VILCÚN</t>
  </si>
  <si>
    <t>Oct-Nov</t>
  </si>
  <si>
    <t>Barbecho Químico</t>
  </si>
  <si>
    <t>Vibrocultivador</t>
  </si>
  <si>
    <t>Rodon</t>
  </si>
  <si>
    <t>FERTILIZANTES</t>
  </si>
  <si>
    <t>Marzo</t>
  </si>
  <si>
    <t>MCPA</t>
  </si>
  <si>
    <t>Cosecha</t>
  </si>
  <si>
    <t>SFT</t>
  </si>
  <si>
    <t>Análisis de suelo</t>
  </si>
  <si>
    <t>Muestra</t>
  </si>
  <si>
    <t xml:space="preserve">Trigo de Invierno </t>
  </si>
  <si>
    <t>Kumpa, Bicentenario</t>
  </si>
  <si>
    <t>Molinos</t>
  </si>
  <si>
    <t>Sequía, Heladas</t>
  </si>
  <si>
    <t>Mano obra siembra</t>
  </si>
  <si>
    <t>Marzo-Junio</t>
  </si>
  <si>
    <t>Aplicación Agroquímicos</t>
  </si>
  <si>
    <t>Febrero-Junio</t>
  </si>
  <si>
    <t>Febrero-Marzo</t>
  </si>
  <si>
    <t>Desinfección semilla</t>
  </si>
  <si>
    <t xml:space="preserve">Siembra </t>
  </si>
  <si>
    <t>Fertilización N</t>
  </si>
  <si>
    <t>Agosto-Octubre</t>
  </si>
  <si>
    <t>Aplicación Herbicidas</t>
  </si>
  <si>
    <t>Aplicación Fungicidas</t>
  </si>
  <si>
    <t>Enero-Febrero</t>
  </si>
  <si>
    <t>Semilla de Trigo</t>
  </si>
  <si>
    <t xml:space="preserve">Kg </t>
  </si>
  <si>
    <t>HERBICIDA</t>
  </si>
  <si>
    <t>Rango 480</t>
  </si>
  <si>
    <t xml:space="preserve">Lt </t>
  </si>
  <si>
    <t>Ajax</t>
  </si>
  <si>
    <t>Grs</t>
  </si>
  <si>
    <t>Agosto-Septiembre</t>
  </si>
  <si>
    <t>Propizol 25 EC</t>
  </si>
  <si>
    <t>Octubre-Noviembre</t>
  </si>
  <si>
    <t>Nitromag</t>
  </si>
  <si>
    <t>Septiembre-Octubre</t>
  </si>
  <si>
    <t>Muriato K</t>
  </si>
  <si>
    <t>Materiales de cosecha</t>
  </si>
  <si>
    <t xml:space="preserve">Un </t>
  </si>
  <si>
    <t>Enero</t>
  </si>
  <si>
    <r>
      <rPr>
        <b/>
        <sz val="8"/>
        <rFont val="Arial Narrow"/>
        <family val="2"/>
      </rPr>
      <t>FUNGICIDA</t>
    </r>
    <r>
      <rPr>
        <sz val="8"/>
        <rFont val="Arial Narrow"/>
        <family val="2"/>
      </rPr>
      <t xml:space="preserve"> </t>
    </r>
  </si>
  <si>
    <t>Alto</t>
  </si>
  <si>
    <t>JH</t>
  </si>
  <si>
    <t>$/há</t>
  </si>
  <si>
    <t>ESCENARIOS COSTO UNITARIO  ($/qqm)</t>
  </si>
  <si>
    <t>Rendimiento  (qqm/há)</t>
  </si>
  <si>
    <t>RENDIMIENTO (qqm/hÁ)</t>
  </si>
  <si>
    <t>Costo unitario ($/qqm)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</si>
</sst>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[$-C0A]mmmm\-yy;@"/>
    <numFmt numFmtId="167" formatCode="_-* #,##0.00_-;\-* #,##0.00_-;_-* &quot;-&quot;??_-;_-@_-"/>
    <numFmt numFmtId="168" formatCode="_-* #,##0_-;\-* #,##0_-;_-* &quot;-&quot;??_-;_-@_-"/>
    <numFmt numFmtId="169" formatCode="_-* #,##0.0_-;\-* #,##0.0_-;_-* &quot;-&quot;??_-;_-@_-"/>
    <numFmt numFmtId="170" formatCode="#,##0.0"/>
  </numFmts>
  <fonts count="23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sz val="8"/>
      <name val="Arial Narrow"/>
      <family val="2"/>
    </font>
    <font>
      <b/>
      <sz val="8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17" fillId="0" borderId="17"/>
    <xf numFmtId="43" fontId="18" fillId="0" borderId="0" applyFont="0" applyFill="0" applyBorder="0" applyAlignment="0" applyProtection="0"/>
    <xf numFmtId="167" fontId="18" fillId="0" borderId="17" applyFont="0" applyFill="0" applyBorder="0" applyAlignment="0" applyProtection="0"/>
  </cellStyleXfs>
  <cellXfs count="174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2" fillId="2" borderId="3" xfId="0" applyFont="1" applyFill="1" applyBorder="1" applyAlignment="1"/>
    <xf numFmtId="0" fontId="2" fillId="2" borderId="6" xfId="0" applyFont="1" applyFill="1" applyBorder="1" applyAlignment="1"/>
    <xf numFmtId="0" fontId="0" fillId="2" borderId="7" xfId="0" applyFont="1" applyFill="1" applyBorder="1" applyAlignment="1"/>
    <xf numFmtId="0" fontId="2" fillId="2" borderId="8" xfId="0" applyFont="1" applyFill="1" applyBorder="1" applyAlignment="1"/>
    <xf numFmtId="0" fontId="2" fillId="2" borderId="9" xfId="0" applyFont="1" applyFill="1" applyBorder="1" applyAlignment="1">
      <alignment horizontal="left"/>
    </xf>
    <xf numFmtId="0" fontId="2" fillId="2" borderId="9" xfId="0" applyFont="1" applyFill="1" applyBorder="1" applyAlignment="1"/>
    <xf numFmtId="49" fontId="1" fillId="5" borderId="10" xfId="0" applyNumberFormat="1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3" fontId="2" fillId="2" borderId="9" xfId="0" applyNumberFormat="1" applyFont="1" applyFill="1" applyBorder="1" applyAlignment="1"/>
    <xf numFmtId="49" fontId="1" fillId="5" borderId="12" xfId="0" applyNumberFormat="1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2" xfId="0" applyNumberFormat="1" applyFont="1" applyFill="1" applyBorder="1" applyAlignment="1">
      <alignment horizontal="center" vertical="center"/>
    </xf>
    <xf numFmtId="49" fontId="1" fillId="3" borderId="12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49" fontId="3" fillId="3" borderId="12" xfId="0" applyNumberFormat="1" applyFont="1" applyFill="1" applyBorder="1" applyAlignment="1">
      <alignment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vertical="center"/>
    </xf>
    <xf numFmtId="0" fontId="2" fillId="2" borderId="14" xfId="0" applyFont="1" applyFill="1" applyBorder="1" applyAlignment="1"/>
    <xf numFmtId="0" fontId="2" fillId="2" borderId="15" xfId="0" applyFont="1" applyFill="1" applyBorder="1" applyAlignment="1"/>
    <xf numFmtId="3" fontId="2" fillId="2" borderId="15" xfId="0" applyNumberFormat="1" applyFont="1" applyFill="1" applyBorder="1" applyAlignment="1"/>
    <xf numFmtId="49" fontId="1" fillId="3" borderId="10" xfId="0" applyNumberFormat="1" applyFont="1" applyFill="1" applyBorder="1" applyAlignment="1">
      <alignment horizontal="center" vertical="center"/>
    </xf>
    <xf numFmtId="49" fontId="1" fillId="3" borderId="10" xfId="0" applyNumberFormat="1" applyFont="1" applyFill="1" applyBorder="1" applyAlignment="1">
      <alignment horizontal="center" vertical="center" wrapText="1"/>
    </xf>
    <xf numFmtId="49" fontId="6" fillId="3" borderId="12" xfId="0" applyNumberFormat="1" applyFont="1" applyFill="1" applyBorder="1" applyAlignment="1">
      <alignment vertical="center"/>
    </xf>
    <xf numFmtId="0" fontId="6" fillId="3" borderId="12" xfId="0" applyFont="1" applyFill="1" applyBorder="1" applyAlignment="1">
      <alignment horizontal="center" vertical="center"/>
    </xf>
    <xf numFmtId="49" fontId="7" fillId="3" borderId="16" xfId="0" applyNumberFormat="1" applyFont="1" applyFill="1" applyBorder="1" applyAlignment="1">
      <alignment vertical="center"/>
    </xf>
    <xf numFmtId="0" fontId="7" fillId="3" borderId="16" xfId="0" applyFont="1" applyFill="1" applyBorder="1" applyAlignment="1">
      <alignment horizontal="center" vertical="center"/>
    </xf>
    <xf numFmtId="0" fontId="13" fillId="6" borderId="17" xfId="0" applyFont="1" applyFill="1" applyBorder="1" applyAlignment="1"/>
    <xf numFmtId="3" fontId="11" fillId="2" borderId="5" xfId="0" applyNumberFormat="1" applyFont="1" applyFill="1" applyBorder="1" applyAlignment="1">
      <alignment vertical="center"/>
    </xf>
    <xf numFmtId="165" fontId="11" fillId="2" borderId="5" xfId="0" applyNumberFormat="1" applyFont="1" applyFill="1" applyBorder="1" applyAlignment="1">
      <alignment vertical="center"/>
    </xf>
    <xf numFmtId="0" fontId="8" fillId="6" borderId="17" xfId="0" applyFont="1" applyFill="1" applyBorder="1" applyAlignment="1">
      <alignment vertical="center"/>
    </xf>
    <xf numFmtId="0" fontId="13" fillId="2" borderId="17" xfId="0" applyFont="1" applyFill="1" applyBorder="1" applyAlignment="1"/>
    <xf numFmtId="0" fontId="0" fillId="2" borderId="19" xfId="0" applyFont="1" applyFill="1" applyBorder="1" applyAlignment="1"/>
    <xf numFmtId="49" fontId="0" fillId="2" borderId="17" xfId="0" applyNumberFormat="1" applyFont="1" applyFill="1" applyBorder="1" applyAlignment="1">
      <alignment vertical="center"/>
    </xf>
    <xf numFmtId="0" fontId="8" fillId="2" borderId="17" xfId="0" applyFont="1" applyFill="1" applyBorder="1" applyAlignment="1">
      <alignment vertical="center"/>
    </xf>
    <xf numFmtId="0" fontId="2" fillId="2" borderId="20" xfId="0" applyFont="1" applyFill="1" applyBorder="1" applyAlignment="1"/>
    <xf numFmtId="3" fontId="2" fillId="2" borderId="20" xfId="0" applyNumberFormat="1" applyFont="1" applyFill="1" applyBorder="1" applyAlignment="1"/>
    <xf numFmtId="0" fontId="0" fillId="2" borderId="17" xfId="0" applyFont="1" applyFill="1" applyBorder="1" applyAlignment="1">
      <alignment vertical="center"/>
    </xf>
    <xf numFmtId="0" fontId="14" fillId="2" borderId="17" xfId="0" applyFont="1" applyFill="1" applyBorder="1" applyAlignment="1">
      <alignment vertical="center"/>
    </xf>
    <xf numFmtId="49" fontId="11" fillId="7" borderId="21" xfId="0" applyNumberFormat="1" applyFont="1" applyFill="1" applyBorder="1" applyAlignment="1">
      <alignment vertical="center"/>
    </xf>
    <xf numFmtId="49" fontId="11" fillId="2" borderId="23" xfId="0" applyNumberFormat="1" applyFont="1" applyFill="1" applyBorder="1" applyAlignment="1">
      <alignment vertical="center"/>
    </xf>
    <xf numFmtId="9" fontId="13" fillId="2" borderId="24" xfId="0" applyNumberFormat="1" applyFont="1" applyFill="1" applyBorder="1" applyAlignment="1"/>
    <xf numFmtId="49" fontId="11" fillId="7" borderId="25" xfId="0" applyNumberFormat="1" applyFont="1" applyFill="1" applyBorder="1" applyAlignment="1">
      <alignment vertical="center"/>
    </xf>
    <xf numFmtId="165" fontId="11" fillId="7" borderId="26" xfId="0" applyNumberFormat="1" applyFont="1" applyFill="1" applyBorder="1" applyAlignment="1">
      <alignment vertical="center"/>
    </xf>
    <xf numFmtId="9" fontId="11" fillId="7" borderId="27" xfId="0" applyNumberFormat="1" applyFont="1" applyFill="1" applyBorder="1" applyAlignment="1">
      <alignment vertical="center"/>
    </xf>
    <xf numFmtId="0" fontId="13" fillId="8" borderId="30" xfId="0" applyFont="1" applyFill="1" applyBorder="1" applyAlignment="1"/>
    <xf numFmtId="0" fontId="13" fillId="2" borderId="17" xfId="0" applyFont="1" applyFill="1" applyBorder="1" applyAlignment="1">
      <alignment vertical="center"/>
    </xf>
    <xf numFmtId="49" fontId="13" fillId="2" borderId="17" xfId="0" applyNumberFormat="1" applyFont="1" applyFill="1" applyBorder="1" applyAlignment="1">
      <alignment vertical="center"/>
    </xf>
    <xf numFmtId="49" fontId="11" fillId="2" borderId="31" xfId="0" applyNumberFormat="1" applyFont="1" applyFill="1" applyBorder="1" applyAlignment="1">
      <alignment vertical="center"/>
    </xf>
    <xf numFmtId="0" fontId="13" fillId="2" borderId="32" xfId="0" applyFont="1" applyFill="1" applyBorder="1" applyAlignment="1"/>
    <xf numFmtId="0" fontId="13" fillId="2" borderId="33" xfId="0" applyFont="1" applyFill="1" applyBorder="1" applyAlignment="1"/>
    <xf numFmtId="49" fontId="13" fillId="2" borderId="34" xfId="0" applyNumberFormat="1" applyFont="1" applyFill="1" applyBorder="1" applyAlignment="1">
      <alignment vertical="center"/>
    </xf>
    <xf numFmtId="0" fontId="13" fillId="2" borderId="35" xfId="0" applyFont="1" applyFill="1" applyBorder="1" applyAlignment="1"/>
    <xf numFmtId="49" fontId="13" fillId="2" borderId="36" xfId="0" applyNumberFormat="1" applyFont="1" applyFill="1" applyBorder="1" applyAlignment="1">
      <alignment vertical="center"/>
    </xf>
    <xf numFmtId="0" fontId="13" fillId="2" borderId="37" xfId="0" applyFont="1" applyFill="1" applyBorder="1" applyAlignment="1"/>
    <xf numFmtId="0" fontId="13" fillId="2" borderId="38" xfId="0" applyFont="1" applyFill="1" applyBorder="1" applyAlignment="1"/>
    <xf numFmtId="0" fontId="11" fillId="6" borderId="17" xfId="0" applyFont="1" applyFill="1" applyBorder="1" applyAlignment="1">
      <alignment vertical="center"/>
    </xf>
    <xf numFmtId="49" fontId="11" fillId="7" borderId="39" xfId="0" applyNumberFormat="1" applyFont="1" applyFill="1" applyBorder="1" applyAlignment="1">
      <alignment vertical="center"/>
    </xf>
    <xf numFmtId="165" fontId="11" fillId="7" borderId="27" xfId="0" applyNumberFormat="1" applyFont="1" applyFill="1" applyBorder="1" applyAlignment="1">
      <alignment vertical="center"/>
    </xf>
    <xf numFmtId="0" fontId="0" fillId="0" borderId="17" xfId="0" applyNumberFormat="1" applyFont="1" applyBorder="1" applyAlignment="1"/>
    <xf numFmtId="3" fontId="2" fillId="2" borderId="12" xfId="0" applyNumberFormat="1" applyFont="1" applyFill="1" applyBorder="1" applyAlignment="1">
      <alignment vertical="center"/>
    </xf>
    <xf numFmtId="49" fontId="1" fillId="3" borderId="42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0" fontId="2" fillId="2" borderId="6" xfId="0" applyFont="1" applyFill="1" applyBorder="1" applyAlignment="1">
      <alignment horizontal="right" wrapText="1"/>
    </xf>
    <xf numFmtId="0" fontId="2" fillId="2" borderId="9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 vertical="center"/>
    </xf>
    <xf numFmtId="3" fontId="2" fillId="2" borderId="9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right" vertical="center"/>
    </xf>
    <xf numFmtId="3" fontId="2" fillId="2" borderId="15" xfId="0" applyNumberFormat="1" applyFont="1" applyFill="1" applyBorder="1" applyAlignment="1">
      <alignment horizontal="right"/>
    </xf>
    <xf numFmtId="49" fontId="1" fillId="3" borderId="42" xfId="0" applyNumberFormat="1" applyFont="1" applyFill="1" applyBorder="1" applyAlignment="1">
      <alignment horizontal="right" vertical="center" wrapText="1"/>
    </xf>
    <xf numFmtId="3" fontId="2" fillId="2" borderId="20" xfId="0" applyNumberFormat="1" applyFont="1" applyFill="1" applyBorder="1" applyAlignment="1">
      <alignment horizontal="right"/>
    </xf>
    <xf numFmtId="164" fontId="1" fillId="2" borderId="17" xfId="0" applyNumberFormat="1" applyFont="1" applyFill="1" applyBorder="1" applyAlignment="1">
      <alignment horizontal="right" vertical="center"/>
    </xf>
    <xf numFmtId="164" fontId="15" fillId="2" borderId="17" xfId="0" applyNumberFormat="1" applyFont="1" applyFill="1" applyBorder="1" applyAlignment="1">
      <alignment horizontal="right" vertical="center"/>
    </xf>
    <xf numFmtId="0" fontId="13" fillId="2" borderId="17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0" fontId="7" fillId="3" borderId="16" xfId="0" applyFont="1" applyFill="1" applyBorder="1" applyAlignment="1">
      <alignment horizontal="right" vertical="center"/>
    </xf>
    <xf numFmtId="49" fontId="1" fillId="3" borderId="42" xfId="0" applyNumberFormat="1" applyFont="1" applyFill="1" applyBorder="1" applyAlignment="1">
      <alignment horizontal="center" vertical="center"/>
    </xf>
    <xf numFmtId="0" fontId="2" fillId="2" borderId="43" xfId="0" applyFont="1" applyFill="1" applyBorder="1" applyAlignment="1"/>
    <xf numFmtId="0" fontId="2" fillId="2" borderId="44" xfId="0" applyFont="1" applyFill="1" applyBorder="1" applyAlignment="1"/>
    <xf numFmtId="0" fontId="2" fillId="2" borderId="44" xfId="0" applyFont="1" applyFill="1" applyBorder="1" applyAlignment="1">
      <alignment horizontal="center"/>
    </xf>
    <xf numFmtId="3" fontId="2" fillId="2" borderId="44" xfId="0" applyNumberFormat="1" applyFont="1" applyFill="1" applyBorder="1" applyAlignment="1"/>
    <xf numFmtId="3" fontId="2" fillId="2" borderId="44" xfId="0" applyNumberFormat="1" applyFont="1" applyFill="1" applyBorder="1" applyAlignment="1">
      <alignment horizontal="right"/>
    </xf>
    <xf numFmtId="3" fontId="0" fillId="0" borderId="0" xfId="0" applyNumberFormat="1" applyFont="1" applyAlignment="1"/>
    <xf numFmtId="3" fontId="11" fillId="7" borderId="40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>
      <alignment horizontal="center" vertical="center"/>
    </xf>
    <xf numFmtId="3" fontId="3" fillId="3" borderId="12" xfId="0" applyNumberFormat="1" applyFont="1" applyFill="1" applyBorder="1" applyAlignment="1">
      <alignment horizontal="center" vertical="center"/>
    </xf>
    <xf numFmtId="49" fontId="11" fillId="7" borderId="18" xfId="0" applyNumberFormat="1" applyFont="1" applyFill="1" applyBorder="1" applyAlignment="1">
      <alignment horizontal="center" vertical="center"/>
    </xf>
    <xf numFmtId="49" fontId="13" fillId="7" borderId="22" xfId="0" applyNumberFormat="1" applyFont="1" applyFill="1" applyBorder="1" applyAlignment="1">
      <alignment horizontal="center"/>
    </xf>
    <xf numFmtId="49" fontId="1" fillId="3" borderId="49" xfId="0" applyNumberFormat="1" applyFont="1" applyFill="1" applyBorder="1" applyAlignment="1">
      <alignment horizontal="center" vertical="center" wrapText="1"/>
    </xf>
    <xf numFmtId="49" fontId="6" fillId="3" borderId="50" xfId="0" applyNumberFormat="1" applyFont="1" applyFill="1" applyBorder="1" applyAlignment="1">
      <alignment vertical="center"/>
    </xf>
    <xf numFmtId="3" fontId="20" fillId="0" borderId="48" xfId="0" applyNumberFormat="1" applyFont="1" applyBorder="1" applyAlignment="1">
      <alignment horizontal="left"/>
    </xf>
    <xf numFmtId="3" fontId="19" fillId="0" borderId="48" xfId="0" applyNumberFormat="1" applyFont="1" applyBorder="1" applyAlignment="1">
      <alignment horizontal="center"/>
    </xf>
    <xf numFmtId="3" fontId="19" fillId="0" borderId="48" xfId="0" applyNumberFormat="1" applyFont="1" applyBorder="1"/>
    <xf numFmtId="3" fontId="19" fillId="0" borderId="48" xfId="0" applyNumberFormat="1" applyFont="1" applyFill="1" applyBorder="1"/>
    <xf numFmtId="3" fontId="20" fillId="0" borderId="48" xfId="0" applyNumberFormat="1" applyFont="1" applyBorder="1" applyAlignment="1">
      <alignment horizontal="right"/>
    </xf>
    <xf numFmtId="3" fontId="21" fillId="0" borderId="48" xfId="0" applyNumberFormat="1" applyFont="1" applyBorder="1"/>
    <xf numFmtId="3" fontId="19" fillId="0" borderId="48" xfId="0" applyNumberFormat="1" applyFont="1" applyBorder="1" applyAlignment="1">
      <alignment wrapText="1"/>
    </xf>
    <xf numFmtId="3" fontId="21" fillId="0" borderId="48" xfId="0" applyNumberFormat="1" applyFont="1" applyBorder="1" applyAlignment="1">
      <alignment wrapText="1"/>
    </xf>
    <xf numFmtId="0" fontId="19" fillId="0" borderId="48" xfId="0" applyFont="1" applyBorder="1" applyAlignment="1">
      <alignment wrapText="1"/>
    </xf>
    <xf numFmtId="0" fontId="19" fillId="0" borderId="48" xfId="0" applyFont="1" applyBorder="1" applyAlignment="1">
      <alignment horizontal="center"/>
    </xf>
    <xf numFmtId="3" fontId="19" fillId="9" borderId="48" xfId="0" applyNumberFormat="1" applyFont="1" applyFill="1" applyBorder="1" applyAlignment="1">
      <alignment horizontal="right" indent="1"/>
    </xf>
    <xf numFmtId="49" fontId="4" fillId="2" borderId="5" xfId="0" applyNumberFormat="1" applyFont="1" applyFill="1" applyBorder="1" applyAlignment="1"/>
    <xf numFmtId="0" fontId="4" fillId="2" borderId="5" xfId="0" applyFont="1" applyFill="1" applyBorder="1" applyAlignment="1"/>
    <xf numFmtId="0" fontId="0" fillId="2" borderId="52" xfId="0" applyFont="1" applyFill="1" applyBorder="1" applyAlignment="1"/>
    <xf numFmtId="0" fontId="2" fillId="2" borderId="53" xfId="0" applyFont="1" applyFill="1" applyBorder="1" applyAlignment="1">
      <alignment wrapText="1"/>
    </xf>
    <xf numFmtId="49" fontId="4" fillId="2" borderId="41" xfId="0" applyNumberFormat="1" applyFont="1" applyFill="1" applyBorder="1" applyAlignment="1">
      <alignment horizontal="left" vertical="center" wrapText="1"/>
    </xf>
    <xf numFmtId="49" fontId="22" fillId="3" borderId="41" xfId="0" applyNumberFormat="1" applyFont="1" applyFill="1" applyBorder="1" applyAlignment="1">
      <alignment horizontal="left" vertical="center" wrapText="1"/>
    </xf>
    <xf numFmtId="0" fontId="4" fillId="2" borderId="54" xfId="0" applyFont="1" applyFill="1" applyBorder="1" applyAlignment="1"/>
    <xf numFmtId="14" fontId="2" fillId="2" borderId="53" xfId="0" applyNumberFormat="1" applyFont="1" applyFill="1" applyBorder="1" applyAlignment="1"/>
    <xf numFmtId="0" fontId="20" fillId="0" borderId="41" xfId="0" applyFont="1" applyBorder="1" applyAlignment="1">
      <alignment horizontal="left" wrapText="1"/>
    </xf>
    <xf numFmtId="0" fontId="20" fillId="0" borderId="41" xfId="0" applyFont="1" applyFill="1" applyBorder="1" applyAlignment="1">
      <alignment horizontal="left"/>
    </xf>
    <xf numFmtId="0" fontId="20" fillId="0" borderId="41" xfId="0" applyFont="1" applyBorder="1" applyAlignment="1">
      <alignment horizontal="left"/>
    </xf>
    <xf numFmtId="0" fontId="4" fillId="0" borderId="41" xfId="0" applyFont="1" applyBorder="1" applyAlignment="1">
      <alignment horizontal="left" vertical="center"/>
    </xf>
    <xf numFmtId="0" fontId="19" fillId="0" borderId="41" xfId="0" applyFont="1" applyFill="1" applyBorder="1" applyAlignment="1">
      <alignment horizontal="left" vertical="center"/>
    </xf>
    <xf numFmtId="166" fontId="4" fillId="0" borderId="41" xfId="0" applyNumberFormat="1" applyFont="1" applyBorder="1" applyAlignment="1">
      <alignment horizontal="left" vertical="center"/>
    </xf>
    <xf numFmtId="3" fontId="19" fillId="0" borderId="48" xfId="0" applyNumberFormat="1" applyFont="1" applyBorder="1" applyAlignment="1">
      <alignment horizontal="right"/>
    </xf>
    <xf numFmtId="169" fontId="20" fillId="0" borderId="48" xfId="2" applyNumberFormat="1" applyFont="1" applyBorder="1" applyAlignment="1">
      <alignment horizontal="right"/>
    </xf>
    <xf numFmtId="3" fontId="19" fillId="0" borderId="48" xfId="0" applyNumberFormat="1" applyFont="1" applyBorder="1" applyAlignment="1" applyProtection="1">
      <alignment horizontal="right"/>
      <protection hidden="1"/>
    </xf>
    <xf numFmtId="0" fontId="6" fillId="3" borderId="50" xfId="0" applyFont="1" applyFill="1" applyBorder="1" applyAlignment="1">
      <alignment horizontal="right" vertical="center"/>
    </xf>
    <xf numFmtId="3" fontId="6" fillId="3" borderId="50" xfId="0" applyNumberFormat="1" applyFont="1" applyFill="1" applyBorder="1" applyAlignment="1">
      <alignment horizontal="right" vertical="center"/>
    </xf>
    <xf numFmtId="0" fontId="6" fillId="3" borderId="12" xfId="0" applyFont="1" applyFill="1" applyBorder="1" applyAlignment="1">
      <alignment horizontal="right" vertical="center"/>
    </xf>
    <xf numFmtId="3" fontId="6" fillId="3" borderId="12" xfId="0" applyNumberFormat="1" applyFont="1" applyFill="1" applyBorder="1" applyAlignment="1">
      <alignment horizontal="right" vertical="center"/>
    </xf>
    <xf numFmtId="3" fontId="19" fillId="9" borderId="51" xfId="0" applyNumberFormat="1" applyFont="1" applyFill="1" applyBorder="1" applyAlignment="1">
      <alignment horizontal="right"/>
    </xf>
    <xf numFmtId="49" fontId="6" fillId="3" borderId="41" xfId="0" applyNumberFormat="1" applyFont="1" applyFill="1" applyBorder="1" applyAlignment="1">
      <alignment vertical="center"/>
    </xf>
    <xf numFmtId="0" fontId="6" fillId="3" borderId="41" xfId="0" applyFont="1" applyFill="1" applyBorder="1" applyAlignment="1">
      <alignment horizontal="center" vertical="center"/>
    </xf>
    <xf numFmtId="0" fontId="6" fillId="3" borderId="41" xfId="0" applyFont="1" applyFill="1" applyBorder="1" applyAlignment="1">
      <alignment horizontal="right" vertical="center"/>
    </xf>
    <xf numFmtId="3" fontId="6" fillId="3" borderId="41" xfId="0" applyNumberFormat="1" applyFont="1" applyFill="1" applyBorder="1" applyAlignment="1">
      <alignment horizontal="right" vertical="center"/>
    </xf>
    <xf numFmtId="3" fontId="19" fillId="9" borderId="41" xfId="0" applyNumberFormat="1" applyFont="1" applyFill="1" applyBorder="1" applyAlignment="1">
      <alignment horizontal="right"/>
    </xf>
    <xf numFmtId="170" fontId="19" fillId="0" borderId="48" xfId="0" applyNumberFormat="1" applyFont="1" applyBorder="1" applyAlignment="1">
      <alignment horizontal="right"/>
    </xf>
    <xf numFmtId="0" fontId="19" fillId="0" borderId="48" xfId="0" applyFont="1" applyBorder="1" applyAlignment="1">
      <alignment horizontal="right"/>
    </xf>
    <xf numFmtId="3" fontId="6" fillId="3" borderId="16" xfId="0" applyNumberFormat="1" applyFont="1" applyFill="1" applyBorder="1" applyAlignment="1">
      <alignment horizontal="right" vertical="center"/>
    </xf>
    <xf numFmtId="17" fontId="20" fillId="0" borderId="48" xfId="0" applyNumberFormat="1" applyFont="1" applyBorder="1" applyAlignment="1">
      <alignment horizontal="right"/>
    </xf>
    <xf numFmtId="3" fontId="20" fillId="9" borderId="48" xfId="0" applyNumberFormat="1" applyFont="1" applyFill="1" applyBorder="1" applyAlignment="1">
      <alignment horizontal="right"/>
    </xf>
    <xf numFmtId="168" fontId="20" fillId="0" borderId="48" xfId="2" applyNumberFormat="1" applyFont="1" applyBorder="1" applyAlignment="1">
      <alignment horizontal="right"/>
    </xf>
    <xf numFmtId="0" fontId="20" fillId="0" borderId="48" xfId="0" applyFont="1" applyBorder="1" applyAlignment="1">
      <alignment horizontal="right"/>
    </xf>
    <xf numFmtId="0" fontId="18" fillId="9" borderId="0" xfId="0" applyNumberFormat="1" applyFont="1" applyFill="1" applyAlignment="1"/>
    <xf numFmtId="0" fontId="0" fillId="9" borderId="0" xfId="0" applyNumberFormat="1" applyFont="1" applyFill="1" applyAlignment="1"/>
    <xf numFmtId="169" fontId="19" fillId="9" borderId="48" xfId="2" applyNumberFormat="1" applyFont="1" applyFill="1" applyBorder="1" applyAlignment="1">
      <alignment horizontal="center"/>
    </xf>
    <xf numFmtId="3" fontId="19" fillId="9" borderId="48" xfId="0" applyNumberFormat="1" applyFont="1" applyFill="1" applyBorder="1" applyAlignment="1">
      <alignment horizontal="right"/>
    </xf>
    <xf numFmtId="169" fontId="20" fillId="9" borderId="48" xfId="2" applyNumberFormat="1" applyFont="1" applyFill="1" applyBorder="1" applyAlignment="1">
      <alignment horizontal="center"/>
    </xf>
    <xf numFmtId="49" fontId="6" fillId="3" borderId="5" xfId="0" applyNumberFormat="1" applyFont="1" applyFill="1" applyBorder="1" applyAlignment="1">
      <alignment wrapText="1"/>
    </xf>
    <xf numFmtId="0" fontId="6" fillId="4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/>
    <xf numFmtId="0" fontId="4" fillId="2" borderId="5" xfId="0" applyFont="1" applyFill="1" applyBorder="1" applyAlignment="1"/>
    <xf numFmtId="49" fontId="5" fillId="3" borderId="5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49" fontId="16" fillId="8" borderId="45" xfId="0" applyNumberFormat="1" applyFont="1" applyFill="1" applyBorder="1" applyAlignment="1">
      <alignment horizontal="center" vertical="center"/>
    </xf>
    <xf numFmtId="49" fontId="16" fillId="8" borderId="46" xfId="0" applyNumberFormat="1" applyFont="1" applyFill="1" applyBorder="1" applyAlignment="1">
      <alignment horizontal="center" vertical="center"/>
    </xf>
    <xf numFmtId="49" fontId="16" fillId="8" borderId="47" xfId="0" applyNumberFormat="1" applyFont="1" applyFill="1" applyBorder="1" applyAlignment="1">
      <alignment horizontal="center" vertical="center"/>
    </xf>
    <xf numFmtId="49" fontId="16" fillId="8" borderId="28" xfId="0" applyNumberFormat="1" applyFont="1" applyFill="1" applyBorder="1" applyAlignment="1">
      <alignment vertical="center"/>
    </xf>
    <xf numFmtId="0" fontId="11" fillId="8" borderId="29" xfId="0" applyFont="1" applyFill="1" applyBorder="1" applyAlignment="1">
      <alignment vertical="center"/>
    </xf>
    <xf numFmtId="49" fontId="22" fillId="5" borderId="55" xfId="0" applyNumberFormat="1" applyFont="1" applyFill="1" applyBorder="1" applyAlignment="1">
      <alignment vertical="center"/>
    </xf>
    <xf numFmtId="0" fontId="22" fillId="5" borderId="56" xfId="0" applyFont="1" applyFill="1" applyBorder="1" applyAlignment="1">
      <alignment vertical="center"/>
    </xf>
    <xf numFmtId="164" fontId="22" fillId="5" borderId="57" xfId="0" applyNumberFormat="1" applyFont="1" applyFill="1" applyBorder="1" applyAlignment="1">
      <alignment vertical="center"/>
    </xf>
    <xf numFmtId="49" fontId="22" fillId="3" borderId="58" xfId="0" applyNumberFormat="1" applyFont="1" applyFill="1" applyBorder="1" applyAlignment="1">
      <alignment vertical="center"/>
    </xf>
    <xf numFmtId="0" fontId="22" fillId="3" borderId="17" xfId="0" applyFont="1" applyFill="1" applyBorder="1" applyAlignment="1">
      <alignment vertical="center"/>
    </xf>
    <xf numFmtId="164" fontId="22" fillId="3" borderId="59" xfId="0" applyNumberFormat="1" applyFont="1" applyFill="1" applyBorder="1" applyAlignment="1">
      <alignment vertical="center"/>
    </xf>
    <xf numFmtId="49" fontId="22" fillId="5" borderId="58" xfId="0" applyNumberFormat="1" applyFont="1" applyFill="1" applyBorder="1" applyAlignment="1">
      <alignment vertical="center"/>
    </xf>
    <xf numFmtId="0" fontId="22" fillId="5" borderId="17" xfId="0" applyFont="1" applyFill="1" applyBorder="1" applyAlignment="1">
      <alignment vertical="center"/>
    </xf>
    <xf numFmtId="164" fontId="22" fillId="5" borderId="59" xfId="0" applyNumberFormat="1" applyFont="1" applyFill="1" applyBorder="1" applyAlignment="1">
      <alignment vertical="center"/>
    </xf>
    <xf numFmtId="49" fontId="22" fillId="5" borderId="60" xfId="0" applyNumberFormat="1" applyFont="1" applyFill="1" applyBorder="1" applyAlignment="1">
      <alignment vertical="center"/>
    </xf>
    <xf numFmtId="0" fontId="22" fillId="5" borderId="61" xfId="0" applyFont="1" applyFill="1" applyBorder="1" applyAlignment="1">
      <alignment vertical="center"/>
    </xf>
    <xf numFmtId="164" fontId="22" fillId="5" borderId="62" xfId="0" applyNumberFormat="1" applyFont="1" applyFill="1" applyBorder="1" applyAlignment="1">
      <alignment vertical="center"/>
    </xf>
  </cellXfs>
  <cellStyles count="4">
    <cellStyle name="Millares" xfId="2" builtinId="3"/>
    <cellStyle name="Millares 2" xfId="3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9524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5"/>
  <sheetViews>
    <sheetView showGridLines="0" tabSelected="1" workbookViewId="0">
      <selection activeCell="F79" sqref="F79"/>
    </sheetView>
  </sheetViews>
  <sheetFormatPr baseColWidth="10" defaultColWidth="10.85546875" defaultRowHeight="11.25" customHeight="1" x14ac:dyDescent="0.25"/>
  <cols>
    <col min="1" max="1" width="15.42578125" style="1" customWidth="1"/>
    <col min="2" max="2" width="21.28515625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83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70"/>
    </row>
    <row r="2" spans="1:7" ht="15" customHeight="1" x14ac:dyDescent="0.25">
      <c r="A2" s="2"/>
      <c r="B2" s="2"/>
      <c r="C2" s="2"/>
      <c r="D2" s="2"/>
      <c r="E2" s="2"/>
      <c r="F2" s="2"/>
      <c r="G2" s="70"/>
    </row>
    <row r="3" spans="1:7" ht="15" customHeight="1" x14ac:dyDescent="0.25">
      <c r="A3" s="2"/>
      <c r="B3" s="2"/>
      <c r="C3" s="2"/>
      <c r="D3" s="2"/>
      <c r="E3" s="2"/>
      <c r="F3" s="2"/>
      <c r="G3" s="70"/>
    </row>
    <row r="4" spans="1:7" ht="15" customHeight="1" x14ac:dyDescent="0.25">
      <c r="A4" s="2"/>
      <c r="B4" s="2"/>
      <c r="C4" s="2"/>
      <c r="D4" s="2"/>
      <c r="E4" s="2"/>
      <c r="F4" s="2"/>
      <c r="G4" s="70"/>
    </row>
    <row r="5" spans="1:7" ht="15" customHeight="1" x14ac:dyDescent="0.25">
      <c r="A5" s="2"/>
      <c r="B5" s="2"/>
      <c r="C5" s="2"/>
      <c r="D5" s="2"/>
      <c r="E5" s="2"/>
      <c r="F5" s="2"/>
      <c r="G5" s="70"/>
    </row>
    <row r="6" spans="1:7" ht="15" customHeight="1" x14ac:dyDescent="0.25">
      <c r="A6" s="2"/>
      <c r="B6" s="2"/>
      <c r="C6" s="2"/>
      <c r="D6" s="2"/>
      <c r="E6" s="2"/>
      <c r="F6" s="2"/>
      <c r="G6" s="70"/>
    </row>
    <row r="7" spans="1:7" ht="15" customHeight="1" x14ac:dyDescent="0.25">
      <c r="A7" s="2"/>
      <c r="B7" s="2"/>
      <c r="C7" s="2"/>
      <c r="D7" s="2"/>
      <c r="E7" s="2"/>
      <c r="F7" s="2"/>
      <c r="G7" s="70"/>
    </row>
    <row r="8" spans="1:7" ht="15" customHeight="1" x14ac:dyDescent="0.25">
      <c r="A8" s="2"/>
      <c r="B8" s="112"/>
      <c r="C8" s="112"/>
      <c r="D8" s="2"/>
      <c r="E8" s="3"/>
      <c r="F8" s="3"/>
      <c r="G8" s="71"/>
    </row>
    <row r="9" spans="1:7" ht="12.2" customHeight="1" x14ac:dyDescent="0.25">
      <c r="A9" s="40"/>
      <c r="B9" s="115" t="s">
        <v>0</v>
      </c>
      <c r="C9" s="118" t="s">
        <v>72</v>
      </c>
      <c r="D9" s="116"/>
      <c r="E9" s="149" t="s">
        <v>110</v>
      </c>
      <c r="F9" s="150"/>
      <c r="G9" s="103">
        <v>75</v>
      </c>
    </row>
    <row r="10" spans="1:7" ht="18" customHeight="1" x14ac:dyDescent="0.25">
      <c r="A10" s="40"/>
      <c r="B10" s="114" t="s">
        <v>1</v>
      </c>
      <c r="C10" s="119" t="s">
        <v>73</v>
      </c>
      <c r="D10" s="116"/>
      <c r="E10" s="151" t="s">
        <v>2</v>
      </c>
      <c r="F10" s="152"/>
      <c r="G10" s="140">
        <v>44600</v>
      </c>
    </row>
    <row r="11" spans="1:7" ht="18" customHeight="1" x14ac:dyDescent="0.25">
      <c r="A11" s="40"/>
      <c r="B11" s="114" t="s">
        <v>3</v>
      </c>
      <c r="C11" s="120" t="s">
        <v>105</v>
      </c>
      <c r="D11" s="116"/>
      <c r="E11" s="151" t="s">
        <v>58</v>
      </c>
      <c r="F11" s="152"/>
      <c r="G11" s="141">
        <v>28000</v>
      </c>
    </row>
    <row r="12" spans="1:7" ht="11.25" customHeight="1" x14ac:dyDescent="0.25">
      <c r="A12" s="40"/>
      <c r="B12" s="114" t="s">
        <v>4</v>
      </c>
      <c r="C12" s="121" t="s">
        <v>59</v>
      </c>
      <c r="D12" s="116"/>
      <c r="E12" s="110" t="s">
        <v>5</v>
      </c>
      <c r="F12" s="111"/>
      <c r="G12" s="142">
        <f>+G9*G11</f>
        <v>2100000</v>
      </c>
    </row>
    <row r="13" spans="1:7" ht="11.25" customHeight="1" x14ac:dyDescent="0.25">
      <c r="A13" s="40"/>
      <c r="B13" s="114" t="s">
        <v>6</v>
      </c>
      <c r="C13" s="122" t="s">
        <v>60</v>
      </c>
      <c r="D13" s="116"/>
      <c r="E13" s="151" t="s">
        <v>7</v>
      </c>
      <c r="F13" s="152"/>
      <c r="G13" s="143" t="s">
        <v>74</v>
      </c>
    </row>
    <row r="14" spans="1:7" ht="13.7" customHeight="1" x14ac:dyDescent="0.25">
      <c r="A14" s="40"/>
      <c r="B14" s="114" t="s">
        <v>8</v>
      </c>
      <c r="C14" s="122" t="s">
        <v>60</v>
      </c>
      <c r="D14" s="116"/>
      <c r="E14" s="151" t="s">
        <v>9</v>
      </c>
      <c r="F14" s="152"/>
      <c r="G14" s="140">
        <v>44958</v>
      </c>
    </row>
    <row r="15" spans="1:7" ht="25.5" customHeight="1" x14ac:dyDescent="0.25">
      <c r="A15" s="40"/>
      <c r="B15" s="114" t="s">
        <v>10</v>
      </c>
      <c r="C15" s="123">
        <v>44713</v>
      </c>
      <c r="D15" s="116"/>
      <c r="E15" s="153" t="s">
        <v>11</v>
      </c>
      <c r="F15" s="154"/>
      <c r="G15" s="143" t="s">
        <v>75</v>
      </c>
    </row>
    <row r="16" spans="1:7" ht="12.2" customHeight="1" x14ac:dyDescent="0.25">
      <c r="A16" s="2"/>
      <c r="B16" s="113"/>
      <c r="C16" s="117"/>
      <c r="D16" s="5"/>
      <c r="E16" s="6"/>
      <c r="F16" s="6"/>
      <c r="G16" s="72"/>
    </row>
    <row r="17" spans="1:7" ht="12.2" customHeight="1" x14ac:dyDescent="0.25">
      <c r="A17" s="7"/>
      <c r="B17" s="155" t="s">
        <v>12</v>
      </c>
      <c r="C17" s="156"/>
      <c r="D17" s="156"/>
      <c r="E17" s="156"/>
      <c r="F17" s="156"/>
      <c r="G17" s="156"/>
    </row>
    <row r="18" spans="1:7" ht="12.2" customHeight="1" x14ac:dyDescent="0.25">
      <c r="A18" s="2"/>
      <c r="B18" s="8"/>
      <c r="C18" s="9"/>
      <c r="D18" s="9"/>
      <c r="E18" s="9"/>
      <c r="F18" s="10"/>
      <c r="G18" s="73"/>
    </row>
    <row r="19" spans="1:7" ht="12.2" customHeight="1" x14ac:dyDescent="0.25">
      <c r="A19" s="4"/>
      <c r="B19" s="11" t="s">
        <v>13</v>
      </c>
      <c r="C19" s="12"/>
      <c r="D19" s="13"/>
      <c r="E19" s="13"/>
      <c r="F19" s="13"/>
      <c r="G19" s="74"/>
    </row>
    <row r="20" spans="1:7" ht="24" customHeight="1" x14ac:dyDescent="0.25">
      <c r="A20" s="7"/>
      <c r="B20" s="97" t="s">
        <v>14</v>
      </c>
      <c r="C20" s="97" t="s">
        <v>15</v>
      </c>
      <c r="D20" s="97" t="s">
        <v>16</v>
      </c>
      <c r="E20" s="97" t="s">
        <v>17</v>
      </c>
      <c r="F20" s="97" t="s">
        <v>18</v>
      </c>
      <c r="G20" s="97" t="s">
        <v>19</v>
      </c>
    </row>
    <row r="21" spans="1:7" ht="12.75" customHeight="1" x14ac:dyDescent="0.25">
      <c r="A21" s="40"/>
      <c r="B21" s="99" t="s">
        <v>76</v>
      </c>
      <c r="C21" s="124" t="s">
        <v>106</v>
      </c>
      <c r="D21" s="125">
        <v>1</v>
      </c>
      <c r="E21" s="103" t="s">
        <v>77</v>
      </c>
      <c r="F21" s="124">
        <v>15000</v>
      </c>
      <c r="G21" s="126">
        <f>D21*F21</f>
        <v>15000</v>
      </c>
    </row>
    <row r="22" spans="1:7" ht="12.75" customHeight="1" x14ac:dyDescent="0.25">
      <c r="A22" s="40"/>
      <c r="B22" s="99" t="s">
        <v>78</v>
      </c>
      <c r="C22" s="124" t="s">
        <v>106</v>
      </c>
      <c r="D22" s="125">
        <v>1</v>
      </c>
      <c r="E22" s="103" t="s">
        <v>79</v>
      </c>
      <c r="F22" s="124">
        <v>15000</v>
      </c>
      <c r="G22" s="126">
        <f>D22*F22</f>
        <v>15000</v>
      </c>
    </row>
    <row r="23" spans="1:7" ht="12.75" customHeight="1" x14ac:dyDescent="0.25">
      <c r="A23" s="7"/>
      <c r="B23" s="98" t="s">
        <v>20</v>
      </c>
      <c r="C23" s="127"/>
      <c r="D23" s="127"/>
      <c r="E23" s="127"/>
      <c r="F23" s="127"/>
      <c r="G23" s="128">
        <f>SUM(G21:G22)</f>
        <v>30000</v>
      </c>
    </row>
    <row r="24" spans="1:7" ht="12.2" customHeight="1" x14ac:dyDescent="0.25">
      <c r="A24" s="2"/>
      <c r="B24" s="8"/>
      <c r="C24" s="10"/>
      <c r="D24" s="10"/>
      <c r="E24" s="10"/>
      <c r="F24" s="14"/>
      <c r="G24" s="75"/>
    </row>
    <row r="25" spans="1:7" ht="12.2" customHeight="1" x14ac:dyDescent="0.25">
      <c r="A25" s="4"/>
      <c r="B25" s="15" t="s">
        <v>21</v>
      </c>
      <c r="C25" s="16"/>
      <c r="D25" s="17"/>
      <c r="E25" s="17"/>
      <c r="F25" s="18"/>
      <c r="G25" s="76"/>
    </row>
    <row r="26" spans="1:7" ht="24" customHeight="1" x14ac:dyDescent="0.25">
      <c r="A26" s="4"/>
      <c r="B26" s="19" t="s">
        <v>14</v>
      </c>
      <c r="C26" s="20" t="s">
        <v>15</v>
      </c>
      <c r="D26" s="20" t="s">
        <v>16</v>
      </c>
      <c r="E26" s="19" t="s">
        <v>56</v>
      </c>
      <c r="F26" s="20" t="s">
        <v>18</v>
      </c>
      <c r="G26" s="19" t="s">
        <v>19</v>
      </c>
    </row>
    <row r="27" spans="1:7" ht="12.2" customHeight="1" x14ac:dyDescent="0.25">
      <c r="A27" s="4"/>
      <c r="B27" s="21"/>
      <c r="C27" s="22" t="s">
        <v>56</v>
      </c>
      <c r="D27" s="22" t="s">
        <v>56</v>
      </c>
      <c r="E27" s="22" t="s">
        <v>56</v>
      </c>
      <c r="F27" s="68" t="s">
        <v>56</v>
      </c>
      <c r="G27" s="93"/>
    </row>
    <row r="28" spans="1:7" ht="12.2" customHeight="1" x14ac:dyDescent="0.25">
      <c r="A28" s="4"/>
      <c r="B28" s="23" t="s">
        <v>22</v>
      </c>
      <c r="C28" s="24"/>
      <c r="D28" s="24"/>
      <c r="E28" s="24"/>
      <c r="F28" s="25"/>
      <c r="G28" s="94"/>
    </row>
    <row r="29" spans="1:7" ht="12.2" customHeight="1" x14ac:dyDescent="0.25">
      <c r="A29" s="2"/>
      <c r="B29" s="26"/>
      <c r="C29" s="27"/>
      <c r="D29" s="27"/>
      <c r="E29" s="27"/>
      <c r="F29" s="28"/>
      <c r="G29" s="77"/>
    </row>
    <row r="30" spans="1:7" ht="12.2" customHeight="1" x14ac:dyDescent="0.25">
      <c r="A30" s="4"/>
      <c r="B30" s="15" t="s">
        <v>23</v>
      </c>
      <c r="C30" s="16"/>
      <c r="D30" s="17"/>
      <c r="E30" s="17"/>
      <c r="F30" s="18"/>
      <c r="G30" s="76"/>
    </row>
    <row r="31" spans="1:7" ht="24" customHeight="1" x14ac:dyDescent="0.25">
      <c r="A31" s="4"/>
      <c r="B31" s="29" t="s">
        <v>14</v>
      </c>
      <c r="C31" s="29" t="s">
        <v>15</v>
      </c>
      <c r="D31" s="29" t="s">
        <v>16</v>
      </c>
      <c r="E31" s="29" t="s">
        <v>17</v>
      </c>
      <c r="F31" s="30" t="s">
        <v>18</v>
      </c>
      <c r="G31" s="29" t="s">
        <v>19</v>
      </c>
    </row>
    <row r="32" spans="1:7" ht="12.75" customHeight="1" x14ac:dyDescent="0.25">
      <c r="A32" s="7"/>
      <c r="B32" s="102" t="s">
        <v>62</v>
      </c>
      <c r="C32" s="100" t="s">
        <v>24</v>
      </c>
      <c r="D32" s="146">
        <v>0.1</v>
      </c>
      <c r="E32" s="147" t="s">
        <v>80</v>
      </c>
      <c r="F32" s="147">
        <v>200000</v>
      </c>
      <c r="G32" s="126">
        <f>D32*F32</f>
        <v>20000</v>
      </c>
    </row>
    <row r="33" spans="1:15" ht="12.75" customHeight="1" x14ac:dyDescent="0.25">
      <c r="A33" s="7"/>
      <c r="B33" s="102" t="s">
        <v>57</v>
      </c>
      <c r="C33" s="100" t="s">
        <v>24</v>
      </c>
      <c r="D33" s="146">
        <v>0.2</v>
      </c>
      <c r="E33" s="147" t="s">
        <v>77</v>
      </c>
      <c r="F33" s="147">
        <v>300000</v>
      </c>
      <c r="G33" s="126">
        <f t="shared" ref="G33:G41" si="0">D33*F33</f>
        <v>60000</v>
      </c>
    </row>
    <row r="34" spans="1:15" ht="12.75" customHeight="1" x14ac:dyDescent="0.25">
      <c r="A34" s="7"/>
      <c r="B34" s="102" t="s">
        <v>63</v>
      </c>
      <c r="C34" s="100" t="s">
        <v>24</v>
      </c>
      <c r="D34" s="146">
        <v>0.1</v>
      </c>
      <c r="E34" s="147" t="s">
        <v>77</v>
      </c>
      <c r="F34" s="147">
        <v>200000</v>
      </c>
      <c r="G34" s="126">
        <f t="shared" si="0"/>
        <v>20000</v>
      </c>
    </row>
    <row r="35" spans="1:15" ht="12.75" customHeight="1" x14ac:dyDescent="0.25">
      <c r="A35" s="7"/>
      <c r="B35" s="102" t="s">
        <v>64</v>
      </c>
      <c r="C35" s="100" t="s">
        <v>24</v>
      </c>
      <c r="D35" s="146">
        <v>0.1</v>
      </c>
      <c r="E35" s="147" t="s">
        <v>77</v>
      </c>
      <c r="F35" s="147">
        <v>200000</v>
      </c>
      <c r="G35" s="126">
        <f t="shared" si="0"/>
        <v>20000</v>
      </c>
    </row>
    <row r="36" spans="1:15" ht="12.75" customHeight="1" x14ac:dyDescent="0.25">
      <c r="A36" s="7"/>
      <c r="B36" s="102" t="s">
        <v>81</v>
      </c>
      <c r="C36" s="100" t="s">
        <v>24</v>
      </c>
      <c r="D36" s="146">
        <v>0.1</v>
      </c>
      <c r="E36" s="147" t="s">
        <v>77</v>
      </c>
      <c r="F36" s="147">
        <v>200000</v>
      </c>
      <c r="G36" s="126">
        <f t="shared" si="0"/>
        <v>20000</v>
      </c>
    </row>
    <row r="37" spans="1:15" ht="12.75" customHeight="1" x14ac:dyDescent="0.25">
      <c r="A37" s="7"/>
      <c r="B37" s="99" t="s">
        <v>82</v>
      </c>
      <c r="C37" s="100" t="s">
        <v>24</v>
      </c>
      <c r="D37" s="146">
        <v>0.1</v>
      </c>
      <c r="E37" s="147" t="s">
        <v>77</v>
      </c>
      <c r="F37" s="147">
        <v>300000</v>
      </c>
      <c r="G37" s="126">
        <f t="shared" si="0"/>
        <v>30000</v>
      </c>
    </row>
    <row r="38" spans="1:15" ht="12.75" customHeight="1" x14ac:dyDescent="0.25">
      <c r="A38" s="7"/>
      <c r="B38" s="99" t="s">
        <v>83</v>
      </c>
      <c r="C38" s="100" t="s">
        <v>24</v>
      </c>
      <c r="D38" s="146">
        <v>0.1</v>
      </c>
      <c r="E38" s="147" t="s">
        <v>84</v>
      </c>
      <c r="F38" s="147">
        <v>200000</v>
      </c>
      <c r="G38" s="126">
        <f t="shared" si="0"/>
        <v>20000</v>
      </c>
    </row>
    <row r="39" spans="1:15" ht="12.75" customHeight="1" x14ac:dyDescent="0.25">
      <c r="A39" s="7"/>
      <c r="B39" s="99" t="s">
        <v>85</v>
      </c>
      <c r="C39" s="100" t="s">
        <v>24</v>
      </c>
      <c r="D39" s="148">
        <v>0.1</v>
      </c>
      <c r="E39" s="147" t="s">
        <v>84</v>
      </c>
      <c r="F39" s="147">
        <v>200000</v>
      </c>
      <c r="G39" s="126">
        <f t="shared" si="0"/>
        <v>20000</v>
      </c>
    </row>
    <row r="40" spans="1:15" ht="12.75" customHeight="1" x14ac:dyDescent="0.25">
      <c r="A40" s="7"/>
      <c r="B40" s="99" t="s">
        <v>86</v>
      </c>
      <c r="C40" s="100" t="s">
        <v>24</v>
      </c>
      <c r="D40" s="148">
        <v>0.1</v>
      </c>
      <c r="E40" s="147" t="s">
        <v>84</v>
      </c>
      <c r="F40" s="147">
        <v>200000</v>
      </c>
      <c r="G40" s="126">
        <f t="shared" si="0"/>
        <v>20000</v>
      </c>
      <c r="H40" s="144"/>
      <c r="I40" s="145"/>
      <c r="J40" s="145"/>
      <c r="K40" s="145"/>
      <c r="L40" s="145"/>
      <c r="M40" s="145"/>
      <c r="N40" s="145"/>
      <c r="O40" s="145"/>
    </row>
    <row r="41" spans="1:15" ht="12.75" customHeight="1" x14ac:dyDescent="0.25">
      <c r="A41" s="7"/>
      <c r="B41" s="99" t="s">
        <v>68</v>
      </c>
      <c r="C41" s="100" t="s">
        <v>24</v>
      </c>
      <c r="D41" s="148">
        <v>0.1</v>
      </c>
      <c r="E41" s="141" t="s">
        <v>87</v>
      </c>
      <c r="F41" s="147">
        <v>400000</v>
      </c>
      <c r="G41" s="126">
        <f t="shared" si="0"/>
        <v>40000</v>
      </c>
      <c r="H41" s="144"/>
      <c r="I41" s="145"/>
      <c r="J41" s="145"/>
      <c r="K41" s="145"/>
      <c r="L41" s="145"/>
      <c r="M41" s="145"/>
      <c r="N41" s="145"/>
      <c r="O41" s="145"/>
    </row>
    <row r="42" spans="1:15" ht="12.75" customHeight="1" x14ac:dyDescent="0.25">
      <c r="A42" s="4"/>
      <c r="B42" s="31" t="s">
        <v>25</v>
      </c>
      <c r="C42" s="32"/>
      <c r="D42" s="32"/>
      <c r="E42" s="129"/>
      <c r="F42" s="129"/>
      <c r="G42" s="130">
        <f>SUM(G32:G41)</f>
        <v>270000</v>
      </c>
      <c r="H42" s="145"/>
      <c r="I42" s="145"/>
      <c r="J42" s="145"/>
      <c r="K42" s="145"/>
      <c r="L42" s="145"/>
      <c r="M42" s="145"/>
      <c r="N42" s="145"/>
      <c r="O42" s="145"/>
    </row>
    <row r="43" spans="1:15" ht="12.2" customHeight="1" x14ac:dyDescent="0.25">
      <c r="A43" s="2"/>
      <c r="B43" s="26"/>
      <c r="C43" s="27"/>
      <c r="D43" s="27"/>
      <c r="E43" s="27"/>
      <c r="F43" s="28"/>
      <c r="G43" s="77"/>
    </row>
    <row r="44" spans="1:15" ht="12.2" customHeight="1" x14ac:dyDescent="0.25">
      <c r="A44" s="4"/>
      <c r="B44" s="15" t="s">
        <v>26</v>
      </c>
      <c r="C44" s="16"/>
      <c r="D44" s="17"/>
      <c r="E44" s="17"/>
      <c r="F44" s="18"/>
      <c r="G44" s="76"/>
    </row>
    <row r="45" spans="1:15" ht="24" customHeight="1" x14ac:dyDescent="0.25">
      <c r="A45" s="4"/>
      <c r="B45" s="69" t="s">
        <v>27</v>
      </c>
      <c r="C45" s="69" t="s">
        <v>28</v>
      </c>
      <c r="D45" s="69" t="s">
        <v>29</v>
      </c>
      <c r="E45" s="69" t="s">
        <v>17</v>
      </c>
      <c r="F45" s="69" t="s">
        <v>18</v>
      </c>
      <c r="G45" s="78" t="s">
        <v>19</v>
      </c>
      <c r="K45" s="67"/>
    </row>
    <row r="46" spans="1:15" ht="12.75" customHeight="1" x14ac:dyDescent="0.25">
      <c r="A46" s="40"/>
      <c r="B46" s="101" t="s">
        <v>88</v>
      </c>
      <c r="C46" s="100" t="s">
        <v>89</v>
      </c>
      <c r="D46" s="103">
        <v>180</v>
      </c>
      <c r="E46" s="124" t="s">
        <v>77</v>
      </c>
      <c r="F46" s="103">
        <v>630</v>
      </c>
      <c r="G46" s="136">
        <f>D46*F46</f>
        <v>113400</v>
      </c>
      <c r="K46" s="67"/>
    </row>
    <row r="47" spans="1:15" ht="12.75" customHeight="1" x14ac:dyDescent="0.25">
      <c r="A47" s="40"/>
      <c r="B47" s="104" t="s">
        <v>90</v>
      </c>
      <c r="C47" s="100"/>
      <c r="D47" s="103"/>
      <c r="E47" s="124"/>
      <c r="F47" s="103"/>
      <c r="G47" s="131"/>
    </row>
    <row r="48" spans="1:15" ht="12.75" customHeight="1" x14ac:dyDescent="0.25">
      <c r="A48" s="40"/>
      <c r="B48" s="101" t="s">
        <v>91</v>
      </c>
      <c r="C48" s="100" t="s">
        <v>92</v>
      </c>
      <c r="D48" s="103">
        <v>3</v>
      </c>
      <c r="E48" s="124" t="s">
        <v>77</v>
      </c>
      <c r="F48" s="103">
        <v>19800</v>
      </c>
      <c r="G48" s="131">
        <f t="shared" ref="G48:G58" si="1">D48*F48</f>
        <v>59400</v>
      </c>
    </row>
    <row r="49" spans="1:9" ht="12.75" customHeight="1" x14ac:dyDescent="0.25">
      <c r="A49" s="40"/>
      <c r="B49" s="101" t="s">
        <v>93</v>
      </c>
      <c r="C49" s="100" t="s">
        <v>94</v>
      </c>
      <c r="D49" s="103">
        <v>10</v>
      </c>
      <c r="E49" s="124" t="s">
        <v>95</v>
      </c>
      <c r="F49" s="103">
        <v>2500</v>
      </c>
      <c r="G49" s="131">
        <f t="shared" si="1"/>
        <v>25000</v>
      </c>
    </row>
    <row r="50" spans="1:9" ht="12.75" customHeight="1" x14ac:dyDescent="0.25">
      <c r="A50" s="40"/>
      <c r="B50" s="101" t="s">
        <v>67</v>
      </c>
      <c r="C50" s="100" t="s">
        <v>92</v>
      </c>
      <c r="D50" s="103">
        <v>1</v>
      </c>
      <c r="E50" s="124" t="s">
        <v>95</v>
      </c>
      <c r="F50" s="103">
        <v>21850</v>
      </c>
      <c r="G50" s="131">
        <f t="shared" si="1"/>
        <v>21850</v>
      </c>
    </row>
    <row r="51" spans="1:9" ht="12.75" customHeight="1" x14ac:dyDescent="0.25">
      <c r="A51" s="40"/>
      <c r="B51" s="101" t="s">
        <v>104</v>
      </c>
      <c r="C51" s="100"/>
      <c r="D51" s="103"/>
      <c r="E51" s="124"/>
      <c r="F51" s="103"/>
      <c r="G51" s="131"/>
    </row>
    <row r="52" spans="1:9" ht="12.75" customHeight="1" x14ac:dyDescent="0.25">
      <c r="A52" s="40"/>
      <c r="B52" s="101" t="s">
        <v>96</v>
      </c>
      <c r="C52" s="100" t="s">
        <v>92</v>
      </c>
      <c r="D52" s="103">
        <v>1</v>
      </c>
      <c r="E52" s="124" t="s">
        <v>97</v>
      </c>
      <c r="F52" s="103">
        <v>29950</v>
      </c>
      <c r="G52" s="131">
        <f t="shared" si="1"/>
        <v>29950</v>
      </c>
    </row>
    <row r="53" spans="1:9" ht="12.75" customHeight="1" x14ac:dyDescent="0.25">
      <c r="A53" s="40"/>
      <c r="B53" s="104" t="s">
        <v>65</v>
      </c>
      <c r="C53" s="100"/>
      <c r="D53" s="103"/>
      <c r="E53" s="124"/>
      <c r="F53" s="103"/>
      <c r="G53" s="131"/>
    </row>
    <row r="54" spans="1:9" ht="12.75" customHeight="1" x14ac:dyDescent="0.25">
      <c r="A54" s="40"/>
      <c r="B54" s="101" t="s">
        <v>98</v>
      </c>
      <c r="C54" s="100" t="s">
        <v>89</v>
      </c>
      <c r="D54" s="103">
        <v>400</v>
      </c>
      <c r="E54" s="124" t="s">
        <v>61</v>
      </c>
      <c r="F54" s="103">
        <v>1120</v>
      </c>
      <c r="G54" s="131">
        <f t="shared" si="1"/>
        <v>448000</v>
      </c>
    </row>
    <row r="55" spans="1:9" ht="12.75" customHeight="1" x14ac:dyDescent="0.25">
      <c r="A55" s="40"/>
      <c r="B55" s="105" t="s">
        <v>69</v>
      </c>
      <c r="C55" s="100" t="s">
        <v>89</v>
      </c>
      <c r="D55" s="103">
        <v>400</v>
      </c>
      <c r="E55" s="124" t="s">
        <v>99</v>
      </c>
      <c r="F55" s="103">
        <v>1144</v>
      </c>
      <c r="G55" s="131">
        <f t="shared" si="1"/>
        <v>457600</v>
      </c>
    </row>
    <row r="56" spans="1:9" ht="12.75" customHeight="1" x14ac:dyDescent="0.25">
      <c r="A56" s="40"/>
      <c r="B56" s="105" t="s">
        <v>100</v>
      </c>
      <c r="C56" s="100" t="s">
        <v>89</v>
      </c>
      <c r="D56" s="103">
        <v>200</v>
      </c>
      <c r="E56" s="124" t="s">
        <v>99</v>
      </c>
      <c r="F56" s="103">
        <v>1120</v>
      </c>
      <c r="G56" s="131">
        <f>F56*D56</f>
        <v>224000</v>
      </c>
    </row>
    <row r="57" spans="1:9" ht="12.75" customHeight="1" x14ac:dyDescent="0.25">
      <c r="A57" s="40"/>
      <c r="B57" s="106" t="s">
        <v>31</v>
      </c>
      <c r="C57" s="100"/>
      <c r="D57" s="103"/>
      <c r="E57" s="124"/>
      <c r="F57" s="103"/>
      <c r="G57" s="131"/>
    </row>
    <row r="58" spans="1:9" ht="12.75" customHeight="1" x14ac:dyDescent="0.25">
      <c r="A58" s="40"/>
      <c r="B58" s="101" t="s">
        <v>101</v>
      </c>
      <c r="C58" s="100" t="s">
        <v>102</v>
      </c>
      <c r="D58" s="103">
        <v>110</v>
      </c>
      <c r="E58" s="124" t="s">
        <v>103</v>
      </c>
      <c r="F58" s="103">
        <v>250</v>
      </c>
      <c r="G58" s="131">
        <f t="shared" si="1"/>
        <v>27500</v>
      </c>
    </row>
    <row r="59" spans="1:9" ht="13.7" customHeight="1" x14ac:dyDescent="0.25">
      <c r="A59" s="40"/>
      <c r="B59" s="132" t="s">
        <v>30</v>
      </c>
      <c r="C59" s="133"/>
      <c r="D59" s="134"/>
      <c r="E59" s="134"/>
      <c r="F59" s="134"/>
      <c r="G59" s="135">
        <f>SUM(G46:G58)</f>
        <v>1406700</v>
      </c>
    </row>
    <row r="60" spans="1:9" ht="12.2" customHeight="1" x14ac:dyDescent="0.25">
      <c r="A60" s="2"/>
      <c r="B60" s="86"/>
      <c r="C60" s="87"/>
      <c r="D60" s="87"/>
      <c r="E60" s="88"/>
      <c r="F60" s="89"/>
      <c r="G60" s="90"/>
    </row>
    <row r="61" spans="1:9" ht="12.2" customHeight="1" x14ac:dyDescent="0.25">
      <c r="A61" s="4"/>
      <c r="B61" s="15" t="s">
        <v>31</v>
      </c>
      <c r="C61" s="16"/>
      <c r="D61" s="17"/>
      <c r="E61" s="17"/>
      <c r="F61" s="18"/>
      <c r="G61" s="76"/>
    </row>
    <row r="62" spans="1:9" ht="24" customHeight="1" x14ac:dyDescent="0.25">
      <c r="A62" s="4"/>
      <c r="B62" s="85" t="s">
        <v>32</v>
      </c>
      <c r="C62" s="69" t="s">
        <v>28</v>
      </c>
      <c r="D62" s="69" t="s">
        <v>29</v>
      </c>
      <c r="E62" s="85" t="s">
        <v>17</v>
      </c>
      <c r="F62" s="69" t="s">
        <v>18</v>
      </c>
      <c r="G62" s="85" t="s">
        <v>19</v>
      </c>
    </row>
    <row r="63" spans="1:9" ht="16.5" customHeight="1" x14ac:dyDescent="0.25">
      <c r="A63" s="40"/>
      <c r="B63" s="107" t="s">
        <v>70</v>
      </c>
      <c r="C63" s="108" t="s">
        <v>71</v>
      </c>
      <c r="D63" s="137">
        <v>1</v>
      </c>
      <c r="E63" s="138" t="s">
        <v>66</v>
      </c>
      <c r="F63" s="109">
        <v>25000</v>
      </c>
      <c r="G63" s="103">
        <v>25000</v>
      </c>
    </row>
    <row r="64" spans="1:9" ht="13.7" customHeight="1" x14ac:dyDescent="0.25">
      <c r="A64" s="4"/>
      <c r="B64" s="33" t="s">
        <v>33</v>
      </c>
      <c r="C64" s="34"/>
      <c r="D64" s="84"/>
      <c r="E64" s="84"/>
      <c r="F64" s="84"/>
      <c r="G64" s="139">
        <f>SUM(G63:G63)</f>
        <v>25000</v>
      </c>
      <c r="I64" s="91"/>
    </row>
    <row r="65" spans="1:7" ht="12.2" customHeight="1" x14ac:dyDescent="0.25">
      <c r="A65" s="2"/>
      <c r="B65" s="43"/>
      <c r="C65" s="43"/>
      <c r="D65" s="43"/>
      <c r="E65" s="43"/>
      <c r="F65" s="44"/>
      <c r="G65" s="79"/>
    </row>
    <row r="66" spans="1:7" ht="12.2" customHeight="1" x14ac:dyDescent="0.25">
      <c r="A66" s="40"/>
      <c r="B66" s="162" t="s">
        <v>34</v>
      </c>
      <c r="C66" s="163"/>
      <c r="D66" s="163"/>
      <c r="E66" s="163"/>
      <c r="F66" s="163"/>
      <c r="G66" s="164">
        <f>G23+G28+G42+G59+G64</f>
        <v>1731700</v>
      </c>
    </row>
    <row r="67" spans="1:7" ht="12.2" customHeight="1" x14ac:dyDescent="0.25">
      <c r="A67" s="40"/>
      <c r="B67" s="165" t="s">
        <v>35</v>
      </c>
      <c r="C67" s="166"/>
      <c r="D67" s="166"/>
      <c r="E67" s="166"/>
      <c r="F67" s="166"/>
      <c r="G67" s="167">
        <f>G66*0.05</f>
        <v>86585</v>
      </c>
    </row>
    <row r="68" spans="1:7" ht="12.2" customHeight="1" x14ac:dyDescent="0.25">
      <c r="A68" s="40"/>
      <c r="B68" s="168" t="s">
        <v>36</v>
      </c>
      <c r="C68" s="169"/>
      <c r="D68" s="169"/>
      <c r="E68" s="169"/>
      <c r="F68" s="169"/>
      <c r="G68" s="170">
        <f>G67+G66</f>
        <v>1818285</v>
      </c>
    </row>
    <row r="69" spans="1:7" ht="12.2" customHeight="1" x14ac:dyDescent="0.25">
      <c r="A69" s="40"/>
      <c r="B69" s="165" t="s">
        <v>37</v>
      </c>
      <c r="C69" s="166"/>
      <c r="D69" s="166"/>
      <c r="E69" s="166"/>
      <c r="F69" s="166"/>
      <c r="G69" s="167">
        <f>G12</f>
        <v>2100000</v>
      </c>
    </row>
    <row r="70" spans="1:7" ht="12.2" customHeight="1" x14ac:dyDescent="0.25">
      <c r="A70" s="40"/>
      <c r="B70" s="171" t="s">
        <v>38</v>
      </c>
      <c r="C70" s="172"/>
      <c r="D70" s="172"/>
      <c r="E70" s="172"/>
      <c r="F70" s="172"/>
      <c r="G70" s="173">
        <f>G69-G68</f>
        <v>281715</v>
      </c>
    </row>
    <row r="71" spans="1:7" ht="12.2" customHeight="1" x14ac:dyDescent="0.25">
      <c r="A71" s="40"/>
      <c r="B71" s="41" t="s">
        <v>39</v>
      </c>
      <c r="C71" s="42"/>
      <c r="D71" s="42"/>
      <c r="E71" s="42"/>
      <c r="F71" s="42"/>
      <c r="G71" s="80"/>
    </row>
    <row r="72" spans="1:7" ht="12.75" customHeight="1" thickBot="1" x14ac:dyDescent="0.3">
      <c r="A72" s="40"/>
      <c r="B72" s="45"/>
      <c r="C72" s="42"/>
      <c r="D72" s="42"/>
      <c r="E72" s="42"/>
      <c r="F72" s="42"/>
      <c r="G72" s="80"/>
    </row>
    <row r="73" spans="1:7" ht="12.2" customHeight="1" x14ac:dyDescent="0.25">
      <c r="A73" s="40"/>
      <c r="B73" s="56" t="s">
        <v>40</v>
      </c>
      <c r="C73" s="57"/>
      <c r="D73" s="57"/>
      <c r="E73" s="57"/>
      <c r="F73" s="58"/>
      <c r="G73" s="80"/>
    </row>
    <row r="74" spans="1:7" ht="12.2" customHeight="1" x14ac:dyDescent="0.25">
      <c r="A74" s="40"/>
      <c r="B74" s="59" t="s">
        <v>41</v>
      </c>
      <c r="C74" s="39"/>
      <c r="D74" s="39"/>
      <c r="E74" s="39"/>
      <c r="F74" s="60"/>
      <c r="G74" s="80"/>
    </row>
    <row r="75" spans="1:7" ht="12.2" customHeight="1" x14ac:dyDescent="0.25">
      <c r="A75" s="40"/>
      <c r="B75" s="59" t="s">
        <v>42</v>
      </c>
      <c r="C75" s="39"/>
      <c r="D75" s="39"/>
      <c r="E75" s="39"/>
      <c r="F75" s="60"/>
      <c r="G75" s="80"/>
    </row>
    <row r="76" spans="1:7" ht="12.2" customHeight="1" x14ac:dyDescent="0.25">
      <c r="A76" s="40"/>
      <c r="B76" s="59" t="s">
        <v>43</v>
      </c>
      <c r="C76" s="39"/>
      <c r="D76" s="39"/>
      <c r="E76" s="39"/>
      <c r="F76" s="60"/>
      <c r="G76" s="80"/>
    </row>
    <row r="77" spans="1:7" ht="12.2" customHeight="1" x14ac:dyDescent="0.25">
      <c r="A77" s="40"/>
      <c r="B77" s="59" t="s">
        <v>44</v>
      </c>
      <c r="C77" s="39"/>
      <c r="D77" s="39"/>
      <c r="E77" s="39"/>
      <c r="F77" s="60"/>
      <c r="G77" s="80"/>
    </row>
    <row r="78" spans="1:7" ht="12.2" customHeight="1" x14ac:dyDescent="0.25">
      <c r="A78" s="40"/>
      <c r="B78" s="59" t="s">
        <v>45</v>
      </c>
      <c r="C78" s="39"/>
      <c r="D78" s="39"/>
      <c r="E78" s="39"/>
      <c r="F78" s="60"/>
      <c r="G78" s="80"/>
    </row>
    <row r="79" spans="1:7" ht="12.75" customHeight="1" thickBot="1" x14ac:dyDescent="0.3">
      <c r="A79" s="40"/>
      <c r="B79" s="61" t="s">
        <v>46</v>
      </c>
      <c r="C79" s="62"/>
      <c r="D79" s="62"/>
      <c r="E79" s="62"/>
      <c r="F79" s="63"/>
      <c r="G79" s="80"/>
    </row>
    <row r="80" spans="1:7" ht="12.75" customHeight="1" x14ac:dyDescent="0.25">
      <c r="A80" s="40"/>
      <c r="B80" s="54"/>
      <c r="C80" s="39"/>
      <c r="D80" s="39"/>
      <c r="E80" s="39"/>
      <c r="F80" s="39"/>
      <c r="G80" s="80"/>
    </row>
    <row r="81" spans="1:7" ht="15" customHeight="1" thickBot="1" x14ac:dyDescent="0.3">
      <c r="A81" s="40"/>
      <c r="B81" s="160" t="s">
        <v>47</v>
      </c>
      <c r="C81" s="161"/>
      <c r="D81" s="53"/>
      <c r="E81" s="35"/>
      <c r="F81" s="35"/>
      <c r="G81" s="80"/>
    </row>
    <row r="82" spans="1:7" ht="12.2" customHeight="1" x14ac:dyDescent="0.25">
      <c r="A82" s="40"/>
      <c r="B82" s="47" t="s">
        <v>32</v>
      </c>
      <c r="C82" s="95" t="s">
        <v>107</v>
      </c>
      <c r="D82" s="96" t="s">
        <v>48</v>
      </c>
      <c r="E82" s="35"/>
      <c r="F82" s="35"/>
      <c r="G82" s="80"/>
    </row>
    <row r="83" spans="1:7" ht="12.2" customHeight="1" x14ac:dyDescent="0.25">
      <c r="A83" s="40"/>
      <c r="B83" s="48" t="s">
        <v>49</v>
      </c>
      <c r="C83" s="36">
        <f>G23</f>
        <v>30000</v>
      </c>
      <c r="D83" s="49">
        <f>(C83/C89)</f>
        <v>1.6499063678136267E-2</v>
      </c>
      <c r="E83" s="35"/>
      <c r="F83" s="35"/>
      <c r="G83" s="80"/>
    </row>
    <row r="84" spans="1:7" ht="12.2" customHeight="1" x14ac:dyDescent="0.25">
      <c r="A84" s="40"/>
      <c r="B84" s="48" t="s">
        <v>50</v>
      </c>
      <c r="C84" s="36">
        <f>G28</f>
        <v>0</v>
      </c>
      <c r="D84" s="49">
        <v>0</v>
      </c>
      <c r="E84" s="35"/>
      <c r="F84" s="35"/>
      <c r="G84" s="80"/>
    </row>
    <row r="85" spans="1:7" ht="12.2" customHeight="1" x14ac:dyDescent="0.25">
      <c r="A85" s="40"/>
      <c r="B85" s="48" t="s">
        <v>51</v>
      </c>
      <c r="C85" s="36">
        <f>G42</f>
        <v>270000</v>
      </c>
      <c r="D85" s="49">
        <f>(C85/C89)</f>
        <v>0.14849157310322639</v>
      </c>
      <c r="E85" s="35"/>
      <c r="F85" s="35"/>
      <c r="G85" s="80"/>
    </row>
    <row r="86" spans="1:7" ht="12.2" customHeight="1" x14ac:dyDescent="0.25">
      <c r="A86" s="40"/>
      <c r="B86" s="48" t="s">
        <v>27</v>
      </c>
      <c r="C86" s="36">
        <f>G59</f>
        <v>1406700</v>
      </c>
      <c r="D86" s="49">
        <f>(C86/C89)</f>
        <v>0.77364109586780949</v>
      </c>
      <c r="E86" s="35"/>
      <c r="F86" s="35"/>
      <c r="G86" s="80"/>
    </row>
    <row r="87" spans="1:7" ht="12.2" customHeight="1" x14ac:dyDescent="0.25">
      <c r="A87" s="40"/>
      <c r="B87" s="48" t="s">
        <v>52</v>
      </c>
      <c r="C87" s="37">
        <f>G64</f>
        <v>25000</v>
      </c>
      <c r="D87" s="49">
        <f>(C87/C89)</f>
        <v>1.3749219731780222E-2</v>
      </c>
      <c r="E87" s="38"/>
      <c r="F87" s="38"/>
      <c r="G87" s="80"/>
    </row>
    <row r="88" spans="1:7" ht="12.2" customHeight="1" x14ac:dyDescent="0.25">
      <c r="A88" s="40"/>
      <c r="B88" s="48" t="s">
        <v>53</v>
      </c>
      <c r="C88" s="37">
        <f>G67</f>
        <v>86585</v>
      </c>
      <c r="D88" s="49">
        <f>(C88/C89)</f>
        <v>4.7619047619047616E-2</v>
      </c>
      <c r="E88" s="38"/>
      <c r="F88" s="38"/>
      <c r="G88" s="80"/>
    </row>
    <row r="89" spans="1:7" ht="12.75" customHeight="1" thickBot="1" x14ac:dyDescent="0.3">
      <c r="A89" s="40"/>
      <c r="B89" s="50" t="s">
        <v>54</v>
      </c>
      <c r="C89" s="51">
        <f>SUM(C83:C88)</f>
        <v>1818285</v>
      </c>
      <c r="D89" s="52">
        <f>SUM(D83:D88)</f>
        <v>1</v>
      </c>
      <c r="E89" s="38"/>
      <c r="F89" s="38"/>
      <c r="G89" s="80"/>
    </row>
    <row r="90" spans="1:7" ht="12.2" customHeight="1" x14ac:dyDescent="0.25">
      <c r="A90" s="40"/>
      <c r="B90" s="45"/>
      <c r="C90" s="42"/>
      <c r="D90" s="42"/>
      <c r="E90" s="42"/>
      <c r="F90" s="42"/>
      <c r="G90" s="80"/>
    </row>
    <row r="91" spans="1:7" ht="12.75" customHeight="1" thickBot="1" x14ac:dyDescent="0.3">
      <c r="A91" s="40"/>
      <c r="B91" s="46"/>
      <c r="C91" s="42"/>
      <c r="D91" s="42"/>
      <c r="E91" s="42"/>
      <c r="F91" s="42"/>
      <c r="G91" s="80"/>
    </row>
    <row r="92" spans="1:7" ht="12.2" customHeight="1" thickBot="1" x14ac:dyDescent="0.3">
      <c r="A92" s="40"/>
      <c r="B92" s="157" t="s">
        <v>108</v>
      </c>
      <c r="C92" s="158"/>
      <c r="D92" s="158"/>
      <c r="E92" s="159"/>
      <c r="F92" s="38"/>
      <c r="G92" s="80"/>
    </row>
    <row r="93" spans="1:7" ht="12.2" customHeight="1" x14ac:dyDescent="0.25">
      <c r="A93" s="40"/>
      <c r="B93" s="65" t="s">
        <v>109</v>
      </c>
      <c r="C93" s="92">
        <v>70</v>
      </c>
      <c r="D93" s="92">
        <f>G9</f>
        <v>75</v>
      </c>
      <c r="E93" s="92">
        <v>80</v>
      </c>
      <c r="F93" s="64"/>
      <c r="G93" s="81"/>
    </row>
    <row r="94" spans="1:7" ht="12.75" customHeight="1" thickBot="1" x14ac:dyDescent="0.3">
      <c r="A94" s="40"/>
      <c r="B94" s="50" t="s">
        <v>111</v>
      </c>
      <c r="C94" s="51">
        <f>(G68/C93)</f>
        <v>25975.5</v>
      </c>
      <c r="D94" s="51">
        <f>(G68/D93)</f>
        <v>24243.8</v>
      </c>
      <c r="E94" s="66">
        <f>(G68/E93)</f>
        <v>22728.5625</v>
      </c>
      <c r="F94" s="64"/>
      <c r="G94" s="81"/>
    </row>
    <row r="95" spans="1:7" ht="15.6" customHeight="1" x14ac:dyDescent="0.25">
      <c r="A95" s="40"/>
      <c r="B95" s="55" t="s">
        <v>55</v>
      </c>
      <c r="C95" s="39"/>
      <c r="D95" s="39"/>
      <c r="E95" s="39"/>
      <c r="F95" s="39"/>
      <c r="G95" s="82"/>
    </row>
  </sheetData>
  <mergeCells count="9">
    <mergeCell ref="E9:F9"/>
    <mergeCell ref="E14:F14"/>
    <mergeCell ref="E15:F15"/>
    <mergeCell ref="B17:G17"/>
    <mergeCell ref="B92:E92"/>
    <mergeCell ref="B81:C81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Trigo Invierno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2022-07-05T18:20:21Z</dcterms:modified>
</cp:coreProperties>
</file>