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TRIGO PRIMAVERA" sheetId="4" r:id="rId1"/>
  </sheets>
  <definedNames>
    <definedName name="_xlnm.Print_Area" localSheetId="0">'TRIGO PRIMAVERA'!$A$1:$G$94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4" l="1"/>
  <c r="G55" i="4"/>
  <c r="G53" i="4"/>
  <c r="G51" i="4"/>
  <c r="G49" i="4"/>
  <c r="C83" i="4" l="1"/>
  <c r="G62" i="4" l="1"/>
  <c r="G46" i="4"/>
  <c r="G58" i="4" s="1"/>
  <c r="C85" i="4" s="1"/>
  <c r="G40" i="4"/>
  <c r="G39" i="4"/>
  <c r="G38" i="4"/>
  <c r="G37" i="4"/>
  <c r="G36" i="4"/>
  <c r="G35" i="4"/>
  <c r="G25" i="4"/>
  <c r="G24" i="4"/>
  <c r="G23" i="4"/>
  <c r="G22" i="4"/>
  <c r="G21" i="4"/>
  <c r="G12" i="4"/>
  <c r="G41" i="4" l="1"/>
  <c r="C84" i="4" s="1"/>
  <c r="G26" i="4"/>
  <c r="C82" i="4" s="1"/>
  <c r="G68" i="4" l="1"/>
  <c r="G63" i="4"/>
  <c r="G65" i="4" l="1"/>
  <c r="G66" i="4" s="1"/>
  <c r="C86" i="4"/>
  <c r="G67" i="4" l="1"/>
  <c r="C87" i="4"/>
  <c r="C88" i="4" s="1"/>
  <c r="G69" i="4" l="1"/>
  <c r="D93" i="4"/>
  <c r="C93" i="4"/>
  <c r="E93" i="4"/>
  <c r="D87" i="4"/>
  <c r="D84" i="4"/>
  <c r="D85" i="4"/>
  <c r="D86" i="4"/>
  <c r="D82" i="4"/>
  <c r="D88" i="4" l="1"/>
</calcChain>
</file>

<file path=xl/sharedStrings.xml><?xml version="1.0" encoding="utf-8"?>
<sst xmlns="http://schemas.openxmlformats.org/spreadsheetml/2006/main" count="156" uniqueCount="107">
  <si>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</si>
  <si>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</si>
  <si>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</si>
  <si>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</si>
  <si>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</si>
  <si>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</si>
  <si>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</si>
  <si>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</si>
  <si>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</si>
  <si>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</si>
  <si>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</si>
  <si>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</si>
  <si>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</si>
  <si>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</si>
  <si>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</si>
  <si>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</si>
  <si>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</si>
  <si>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</si>
  <si>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</si>
  <si>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</si>
  <si>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</si>
  <si>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</si>
  <si>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</si>
  <si>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</si>
  <si>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</si>
  <si>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</si>
  <si>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</si>
  <si>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</si>
  <si>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Agosto-Septiembre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</si>
  <si>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</si>
  <si>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</si>
  <si>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</si>
  <si>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</si>
  <si>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</si>
  <si>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</si>
  <si>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</si>
  <si>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</si>
  <si>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</si>
  <si>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</si>
  <si>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</si>
  <si>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</si>
  <si>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</si>
  <si>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</si>
  <si>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</si>
  <si>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</si>
  <si>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</si>
  <si>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</si>
  <si>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</si>
  <si>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</si>
  <si>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</si>
  <si>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</si>
  <si>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</si>
  <si>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</si>
  <si>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</si>
  <si>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</si>
  <si>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</si>
  <si>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</si>
  <si>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</si>
  <si>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</si>
  <si>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</si>
  <si>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</si>
  <si>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</si>
  <si>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</si>
  <si>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</si>
  <si>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</si>
  <si>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</si>
  <si>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</si>
  <si>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</si>
  <si>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BIO BIO</t>
  </si>
  <si>
    <t>LOS ANGELES</t>
  </si>
  <si>
    <t>TODAS</t>
  </si>
  <si>
    <t>MERCADO LOCAL</t>
  </si>
  <si>
    <t xml:space="preserve">Siembra </t>
  </si>
  <si>
    <t>Aplicación fertilizantes</t>
  </si>
  <si>
    <t>Aplicación de herbicidas</t>
  </si>
  <si>
    <t>Aplicación de fungicida</t>
  </si>
  <si>
    <t>Labores de cosecha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</si>
  <si>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</si>
  <si>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</si>
  <si>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</si>
  <si>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</si>
  <si>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</si>
  <si>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</si>
  <si>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</si>
  <si>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</si>
  <si>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</si>
  <si>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</si>
  <si>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HERBICIDA</t>
  </si>
  <si>
    <t>Mcpa</t>
  </si>
  <si>
    <t>lts</t>
  </si>
  <si>
    <t>Octubre</t>
  </si>
  <si>
    <t>Aliado</t>
  </si>
  <si>
    <t>gr</t>
  </si>
  <si>
    <t>Topik</t>
  </si>
  <si>
    <t>FUNGICIDA</t>
  </si>
  <si>
    <t>Tantor</t>
  </si>
  <si>
    <t>Desinfeccion de semilla</t>
  </si>
  <si>
    <t>Sacos</t>
  </si>
  <si>
    <t>Un</t>
  </si>
  <si>
    <t>Agosto</t>
  </si>
  <si>
    <t>TRIGO PRIMAVERA</t>
  </si>
  <si>
    <t>Ciko</t>
  </si>
  <si>
    <t>Febrero</t>
  </si>
  <si>
    <t>SEQUÍA</t>
  </si>
  <si>
    <t>Julio-Agosto</t>
  </si>
  <si>
    <t>Agosto-Octubre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</si>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</sst>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3" fillId="0" borderId="1"/>
    <xf numFmtId="0" fontId="1" fillId="0" borderId="1"/>
  </cellStyleXfs>
  <cellXfs count="119">
    <xf numFmtId="0" fontId="0" fillId="0" borderId="0" xfId="0" applyFont="1" applyAlignment="1"/>
    <xf numFmtId="0" fontId="15" fillId="7" borderId="1" xfId="0" applyFont="1" applyFill="1" applyBorder="1" applyAlignment="1"/>
    <xf numFmtId="0" fontId="10" fillId="7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6" fontId="1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2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20" fillId="0" borderId="2" xfId="2" applyNumberFormat="1" applyFont="1" applyBorder="1" applyAlignment="1">
      <alignment horizontal="center"/>
    </xf>
    <xf numFmtId="3" fontId="24" fillId="0" borderId="2" xfId="2" applyNumberFormat="1" applyFont="1" applyBorder="1" applyAlignment="1">
      <alignment horizontal="center"/>
    </xf>
    <xf numFmtId="165" fontId="24" fillId="0" borderId="2" xfId="2" applyNumberFormat="1" applyFont="1" applyBorder="1" applyAlignment="1">
      <alignment horizontal="center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/>
    <xf numFmtId="49" fontId="2" fillId="3" borderId="2" xfId="0" applyNumberFormat="1" applyFont="1" applyFill="1" applyBorder="1" applyAlignment="1">
      <alignment vertical="center" wrapText="1"/>
    </xf>
    <xf numFmtId="0" fontId="20" fillId="0" borderId="2" xfId="0" applyFont="1" applyBorder="1" applyAlignment="1">
      <alignment horizontal="right" wrapText="1"/>
    </xf>
    <xf numFmtId="49" fontId="5" fillId="2" borderId="2" xfId="0" applyNumberFormat="1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17" fontId="20" fillId="10" borderId="2" xfId="0" applyNumberFormat="1" applyFont="1" applyFill="1" applyBorder="1" applyAlignment="1">
      <alignment horizontal="right"/>
    </xf>
    <xf numFmtId="3" fontId="20" fillId="10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20" fillId="0" borderId="2" xfId="0" applyFont="1" applyBorder="1" applyAlignment="1">
      <alignment horizontal="right"/>
    </xf>
    <xf numFmtId="49" fontId="2" fillId="3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3" fontId="21" fillId="0" borderId="2" xfId="0" applyNumberFormat="1" applyFont="1" applyBorder="1"/>
    <xf numFmtId="0" fontId="21" fillId="0" borderId="2" xfId="0" applyFont="1" applyFill="1" applyBorder="1"/>
    <xf numFmtId="0" fontId="20" fillId="0" borderId="2" xfId="0" applyFont="1" applyBorder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2" fillId="0" borderId="2" xfId="0" applyNumberFormat="1" applyFont="1" applyBorder="1"/>
    <xf numFmtId="3" fontId="3" fillId="0" borderId="2" xfId="2" applyNumberFormat="1" applyFont="1" applyBorder="1" applyAlignment="1">
      <alignment horizontal="center"/>
    </xf>
    <xf numFmtId="3" fontId="20" fillId="0" borderId="2" xfId="0" applyNumberFormat="1" applyFont="1" applyBorder="1"/>
    <xf numFmtId="3" fontId="20" fillId="0" borderId="2" xfId="2" applyNumberFormat="1" applyFont="1" applyBorder="1" applyAlignment="1"/>
    <xf numFmtId="3" fontId="20" fillId="0" borderId="2" xfId="1" applyNumberFormat="1" applyFont="1" applyBorder="1" applyAlignment="1">
      <alignment horizontal="right"/>
    </xf>
    <xf numFmtId="3" fontId="25" fillId="0" borderId="2" xfId="2" applyNumberFormat="1" applyFont="1" applyBorder="1" applyAlignment="1"/>
    <xf numFmtId="165" fontId="20" fillId="0" borderId="2" xfId="0" applyNumberFormat="1" applyFont="1" applyBorder="1" applyAlignment="1">
      <alignment horizontal="center"/>
    </xf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6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6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6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166" fontId="2" fillId="6" borderId="10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vertical="center"/>
    </xf>
    <xf numFmtId="0" fontId="15" fillId="2" borderId="4" xfId="0" applyFont="1" applyFill="1" applyBorder="1" applyAlignment="1"/>
    <xf numFmtId="166" fontId="2" fillId="2" borderId="5" xfId="0" applyNumberFormat="1" applyFont="1" applyFill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0" fontId="15" fillId="2" borderId="9" xfId="0" applyFont="1" applyFill="1" applyBorder="1" applyAlignment="1"/>
    <xf numFmtId="166" fontId="2" fillId="2" borderId="10" xfId="0" applyNumberFormat="1" applyFont="1" applyFill="1" applyBorder="1" applyAlignment="1">
      <alignment vertical="center"/>
    </xf>
    <xf numFmtId="0" fontId="15" fillId="9" borderId="2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15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7" fontId="13" fillId="2" borderId="2" xfId="0" applyNumberFormat="1" applyFont="1" applyFill="1" applyBorder="1" applyAlignment="1">
      <alignment vertical="center"/>
    </xf>
    <xf numFmtId="167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18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14" fontId="20" fillId="0" borderId="2" xfId="0" applyNumberFormat="1" applyFont="1" applyBorder="1" applyAlignment="1">
      <alignment horizontal="right"/>
    </xf>
    <xf numFmtId="2" fontId="20" fillId="0" borderId="2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8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tabSelected="1" topLeftCell="A68" workbookViewId="0">
      <selection activeCell="L45" sqref="L45"/>
    </sheetView>
  </sheetViews>
  <sheetFormatPr baseColWidth="10" defaultColWidth="10.85546875" defaultRowHeight="11.25" customHeight="1"/>
  <cols>
    <col min="1" max="1" width="4.42578125" style="21" customWidth="1"/>
    <col min="2" max="2" width="16.7109375" style="21" customWidth="1"/>
    <col min="3" max="3" width="19.42578125" style="21" customWidth="1"/>
    <col min="4" max="4" width="9.42578125" style="21" customWidth="1"/>
    <col min="5" max="5" width="14.42578125" style="21" customWidth="1"/>
    <col min="6" max="6" width="11" style="21" customWidth="1"/>
    <col min="7" max="7" width="15.85546875" style="21" customWidth="1"/>
    <col min="8" max="255" width="10.85546875" style="21" customWidth="1"/>
    <col min="256" max="16384" width="10.85546875" style="22"/>
  </cols>
  <sheetData>
    <row r="1" spans="1:7" ht="15" customHeight="1">
      <c r="A1" s="20"/>
      <c r="B1" s="20"/>
      <c r="C1" s="20"/>
      <c r="D1" s="20"/>
      <c r="E1" s="20"/>
      <c r="F1" s="20"/>
      <c r="G1" s="20"/>
    </row>
    <row r="2" spans="1:7" ht="15" customHeight="1">
      <c r="A2" s="20"/>
      <c r="B2" s="20"/>
      <c r="C2" s="20"/>
      <c r="D2" s="20"/>
      <c r="E2" s="20"/>
      <c r="F2" s="20"/>
      <c r="G2" s="20"/>
    </row>
    <row r="3" spans="1:7" ht="15" customHeight="1">
      <c r="A3" s="20"/>
      <c r="B3" s="20"/>
      <c r="C3" s="20"/>
      <c r="D3" s="20"/>
      <c r="E3" s="20"/>
      <c r="F3" s="20"/>
      <c r="G3" s="20"/>
    </row>
    <row r="4" spans="1:7" ht="15" customHeight="1">
      <c r="A4" s="20"/>
      <c r="B4" s="20"/>
      <c r="C4" s="20"/>
      <c r="D4" s="20"/>
      <c r="E4" s="20"/>
      <c r="F4" s="20"/>
      <c r="G4" s="20"/>
    </row>
    <row r="5" spans="1:7" ht="15" customHeight="1">
      <c r="A5" s="20"/>
      <c r="B5" s="20"/>
      <c r="C5" s="20"/>
      <c r="D5" s="20"/>
      <c r="E5" s="20"/>
      <c r="F5" s="20"/>
      <c r="G5" s="20"/>
    </row>
    <row r="6" spans="1:7" ht="15" customHeight="1">
      <c r="A6" s="20"/>
      <c r="B6" s="20"/>
      <c r="C6" s="20"/>
      <c r="D6" s="20"/>
      <c r="E6" s="20"/>
      <c r="F6" s="20"/>
      <c r="G6" s="20"/>
    </row>
    <row r="7" spans="1:7" ht="15" customHeight="1">
      <c r="A7" s="20"/>
      <c r="B7" s="20"/>
      <c r="C7" s="20"/>
      <c r="D7" s="20"/>
      <c r="E7" s="20"/>
      <c r="F7" s="20"/>
      <c r="G7" s="20"/>
    </row>
    <row r="8" spans="1:7" ht="15" customHeight="1">
      <c r="A8" s="20"/>
      <c r="B8" s="20"/>
      <c r="C8" s="20"/>
      <c r="D8" s="20"/>
      <c r="E8" s="20"/>
      <c r="F8" s="20"/>
      <c r="G8" s="20"/>
    </row>
    <row r="9" spans="1:7" ht="12" customHeight="1">
      <c r="A9" s="20"/>
      <c r="B9" s="49" t="s">
        <v>0</v>
      </c>
      <c r="C9" s="50" t="s">
        <v>100</v>
      </c>
      <c r="D9" s="23"/>
      <c r="E9" s="113" t="s">
        <v>1</v>
      </c>
      <c r="F9" s="114"/>
      <c r="G9" s="53">
        <v>60</v>
      </c>
    </row>
    <row r="10" spans="1:7" ht="15">
      <c r="A10" s="20"/>
      <c r="B10" s="51" t="s">
        <v>2</v>
      </c>
      <c r="C10" s="52" t="s">
        <v>101</v>
      </c>
      <c r="D10" s="24"/>
      <c r="E10" s="115" t="s">
        <v>3</v>
      </c>
      <c r="F10" s="116"/>
      <c r="G10" s="54">
        <v>44621</v>
      </c>
    </row>
    <row r="11" spans="1:7" ht="18" customHeight="1">
      <c r="A11" s="20"/>
      <c r="B11" s="51" t="s">
        <v>4</v>
      </c>
      <c r="C11" s="52" t="s">
        <v>67</v>
      </c>
      <c r="D11" s="24"/>
      <c r="E11" s="115" t="s">
        <v>5</v>
      </c>
      <c r="F11" s="116"/>
      <c r="G11" s="55">
        <v>30000</v>
      </c>
    </row>
    <row r="12" spans="1:7" ht="11.25" customHeight="1">
      <c r="A12" s="20"/>
      <c r="B12" s="51" t="s">
        <v>6</v>
      </c>
      <c r="C12" s="52" t="s">
        <v>68</v>
      </c>
      <c r="D12" s="24"/>
      <c r="E12" s="56" t="s">
        <v>7</v>
      </c>
      <c r="F12" s="57"/>
      <c r="G12" s="55">
        <f>G9*G11</f>
        <v>1800000</v>
      </c>
    </row>
    <row r="13" spans="1:7" ht="19.5" customHeight="1">
      <c r="A13" s="20"/>
      <c r="B13" s="51" t="s">
        <v>8</v>
      </c>
      <c r="C13" s="52" t="s">
        <v>69</v>
      </c>
      <c r="D13" s="24"/>
      <c r="E13" s="115" t="s">
        <v>9</v>
      </c>
      <c r="F13" s="116"/>
      <c r="G13" s="52" t="s">
        <v>71</v>
      </c>
    </row>
    <row r="14" spans="1:7" ht="13.5" customHeight="1">
      <c r="A14" s="20"/>
      <c r="B14" s="51" t="s">
        <v>10</v>
      </c>
      <c r="C14" s="52" t="s">
        <v>70</v>
      </c>
      <c r="D14" s="24"/>
      <c r="E14" s="115" t="s">
        <v>11</v>
      </c>
      <c r="F14" s="116"/>
      <c r="G14" s="54">
        <v>44621</v>
      </c>
    </row>
    <row r="15" spans="1:7" ht="25.5">
      <c r="A15" s="20"/>
      <c r="B15" s="51" t="s">
        <v>12</v>
      </c>
      <c r="C15" s="107">
        <v>44727</v>
      </c>
      <c r="D15" s="24"/>
      <c r="E15" s="117" t="s">
        <v>13</v>
      </c>
      <c r="F15" s="118"/>
      <c r="G15" s="58" t="s">
        <v>103</v>
      </c>
    </row>
    <row r="16" spans="1:7" ht="12" customHeight="1">
      <c r="A16" s="20"/>
      <c r="B16" s="25"/>
      <c r="C16" s="26"/>
      <c r="D16" s="23"/>
      <c r="E16" s="23"/>
      <c r="F16" s="23"/>
      <c r="G16" s="27"/>
    </row>
    <row r="17" spans="1:7" ht="12" customHeight="1">
      <c r="A17" s="20"/>
      <c r="B17" s="109" t="s">
        <v>14</v>
      </c>
      <c r="C17" s="110"/>
      <c r="D17" s="110"/>
      <c r="E17" s="110"/>
      <c r="F17" s="110"/>
      <c r="G17" s="110"/>
    </row>
    <row r="18" spans="1:7" ht="12" customHeight="1">
      <c r="A18" s="20"/>
      <c r="B18" s="23"/>
      <c r="C18" s="28"/>
      <c r="D18" s="28"/>
      <c r="E18" s="28"/>
      <c r="F18" s="23"/>
      <c r="G18" s="23"/>
    </row>
    <row r="19" spans="1:7" ht="12" customHeight="1">
      <c r="A19" s="20"/>
      <c r="B19" s="29" t="s">
        <v>15</v>
      </c>
      <c r="C19" s="30"/>
      <c r="D19" s="30"/>
      <c r="E19" s="30"/>
      <c r="F19" s="30"/>
      <c r="G19" s="30"/>
    </row>
    <row r="20" spans="1:7" ht="24" customHeight="1">
      <c r="A20" s="20"/>
      <c r="B20" s="59" t="s">
        <v>16</v>
      </c>
      <c r="C20" s="59" t="s">
        <v>17</v>
      </c>
      <c r="D20" s="59" t="s">
        <v>18</v>
      </c>
      <c r="E20" s="59" t="s">
        <v>19</v>
      </c>
      <c r="F20" s="59" t="s">
        <v>20</v>
      </c>
      <c r="G20" s="59" t="s">
        <v>21</v>
      </c>
    </row>
    <row r="21" spans="1:7" ht="15">
      <c r="A21" s="20"/>
      <c r="B21" s="60" t="s">
        <v>72</v>
      </c>
      <c r="C21" s="13" t="s">
        <v>22</v>
      </c>
      <c r="D21" s="13">
        <v>0.3</v>
      </c>
      <c r="E21" s="13" t="s">
        <v>28</v>
      </c>
      <c r="F21" s="61">
        <v>20000</v>
      </c>
      <c r="G21" s="61">
        <f>D21*F21</f>
        <v>6000</v>
      </c>
    </row>
    <row r="22" spans="1:7" ht="15">
      <c r="A22" s="20"/>
      <c r="B22" s="62" t="s">
        <v>73</v>
      </c>
      <c r="C22" s="13" t="s">
        <v>22</v>
      </c>
      <c r="D22" s="13">
        <v>0.2</v>
      </c>
      <c r="E22" s="13" t="s">
        <v>28</v>
      </c>
      <c r="F22" s="61">
        <v>20000</v>
      </c>
      <c r="G22" s="61">
        <f>D22*F22</f>
        <v>4000</v>
      </c>
    </row>
    <row r="23" spans="1:7" ht="12.75" customHeight="1">
      <c r="A23" s="20"/>
      <c r="B23" s="62" t="s">
        <v>74</v>
      </c>
      <c r="C23" s="13" t="s">
        <v>22</v>
      </c>
      <c r="D23" s="13">
        <v>0.2</v>
      </c>
      <c r="E23" s="13" t="s">
        <v>28</v>
      </c>
      <c r="F23" s="61">
        <v>20000</v>
      </c>
      <c r="G23" s="61">
        <f>D23*F23</f>
        <v>4000</v>
      </c>
    </row>
    <row r="24" spans="1:7" ht="15">
      <c r="A24" s="20"/>
      <c r="B24" s="62" t="s">
        <v>75</v>
      </c>
      <c r="C24" s="13" t="s">
        <v>22</v>
      </c>
      <c r="D24" s="13">
        <v>0.2</v>
      </c>
      <c r="E24" s="13" t="s">
        <v>28</v>
      </c>
      <c r="F24" s="61">
        <v>20000</v>
      </c>
      <c r="G24" s="61">
        <f>D24*F24</f>
        <v>4000</v>
      </c>
    </row>
    <row r="25" spans="1:7" ht="12.75" customHeight="1">
      <c r="A25" s="20"/>
      <c r="B25" s="63" t="s">
        <v>76</v>
      </c>
      <c r="C25" s="13" t="s">
        <v>22</v>
      </c>
      <c r="D25" s="13">
        <v>0.5</v>
      </c>
      <c r="E25" s="13" t="s">
        <v>102</v>
      </c>
      <c r="F25" s="61">
        <v>20000</v>
      </c>
      <c r="G25" s="61">
        <f>D25*F25</f>
        <v>10000</v>
      </c>
    </row>
    <row r="26" spans="1:7" ht="12.75" customHeight="1">
      <c r="A26" s="20"/>
      <c r="B26" s="31" t="s">
        <v>23</v>
      </c>
      <c r="C26" s="32"/>
      <c r="D26" s="32"/>
      <c r="E26" s="32"/>
      <c r="F26" s="33"/>
      <c r="G26" s="34">
        <f>SUM(G21:G25)</f>
        <v>28000</v>
      </c>
    </row>
    <row r="27" spans="1:7" ht="12" customHeight="1">
      <c r="A27" s="20"/>
      <c r="B27" s="23"/>
      <c r="C27" s="23"/>
      <c r="D27" s="23"/>
      <c r="E27" s="23"/>
      <c r="F27" s="35"/>
      <c r="G27" s="35"/>
    </row>
    <row r="28" spans="1:7" ht="12" customHeight="1">
      <c r="A28" s="20"/>
      <c r="B28" s="29" t="s">
        <v>24</v>
      </c>
      <c r="C28" s="36"/>
      <c r="D28" s="36"/>
      <c r="E28" s="36"/>
      <c r="F28" s="30"/>
      <c r="G28" s="30"/>
    </row>
    <row r="29" spans="1:7" ht="24" customHeight="1">
      <c r="A29" s="20"/>
      <c r="B29" s="64" t="s">
        <v>16</v>
      </c>
      <c r="C29" s="59" t="s">
        <v>17</v>
      </c>
      <c r="D29" s="59" t="s">
        <v>18</v>
      </c>
      <c r="E29" s="64" t="s">
        <v>19</v>
      </c>
      <c r="F29" s="59" t="s">
        <v>20</v>
      </c>
      <c r="G29" s="64" t="s">
        <v>21</v>
      </c>
    </row>
    <row r="30" spans="1:7" ht="12" customHeight="1">
      <c r="A30" s="20"/>
      <c r="B30" s="65"/>
      <c r="C30" s="66"/>
      <c r="D30" s="66"/>
      <c r="E30" s="66"/>
      <c r="F30" s="65"/>
      <c r="G30" s="65"/>
    </row>
    <row r="31" spans="1:7" ht="12" customHeight="1">
      <c r="A31" s="20"/>
      <c r="B31" s="37" t="s">
        <v>25</v>
      </c>
      <c r="C31" s="38"/>
      <c r="D31" s="38"/>
      <c r="E31" s="38"/>
      <c r="F31" s="39"/>
      <c r="G31" s="39"/>
    </row>
    <row r="32" spans="1:7" ht="12" customHeight="1">
      <c r="A32" s="20"/>
      <c r="B32" s="23"/>
      <c r="C32" s="23"/>
      <c r="D32" s="23"/>
      <c r="E32" s="23"/>
      <c r="F32" s="35"/>
      <c r="G32" s="35"/>
    </row>
    <row r="33" spans="1:7" ht="12" customHeight="1">
      <c r="A33" s="20"/>
      <c r="B33" s="29" t="s">
        <v>26</v>
      </c>
      <c r="C33" s="36"/>
      <c r="D33" s="36"/>
      <c r="E33" s="36"/>
      <c r="F33" s="30"/>
      <c r="G33" s="30"/>
    </row>
    <row r="34" spans="1:7" ht="24" customHeight="1">
      <c r="A34" s="20"/>
      <c r="B34" s="64" t="s">
        <v>16</v>
      </c>
      <c r="C34" s="64" t="s">
        <v>17</v>
      </c>
      <c r="D34" s="64" t="s">
        <v>18</v>
      </c>
      <c r="E34" s="64" t="s">
        <v>19</v>
      </c>
      <c r="F34" s="59" t="s">
        <v>20</v>
      </c>
      <c r="G34" s="64" t="s">
        <v>21</v>
      </c>
    </row>
    <row r="35" spans="1:7" ht="12.75" customHeight="1">
      <c r="A35" s="20"/>
      <c r="B35" s="67" t="s">
        <v>27</v>
      </c>
      <c r="C35" s="14" t="s">
        <v>106</v>
      </c>
      <c r="D35" s="14">
        <v>0.25</v>
      </c>
      <c r="E35" s="14" t="s">
        <v>104</v>
      </c>
      <c r="F35" s="68">
        <v>280000</v>
      </c>
      <c r="G35" s="68">
        <f t="shared" ref="G35:G40" si="0">D35*F35*1.19</f>
        <v>83300</v>
      </c>
    </row>
    <row r="36" spans="1:7" ht="12.75" customHeight="1">
      <c r="A36" s="20"/>
      <c r="B36" s="67" t="s">
        <v>77</v>
      </c>
      <c r="C36" s="14" t="s">
        <v>106</v>
      </c>
      <c r="D36" s="14">
        <v>0.25</v>
      </c>
      <c r="E36" s="14" t="s">
        <v>104</v>
      </c>
      <c r="F36" s="68">
        <v>280000</v>
      </c>
      <c r="G36" s="68">
        <f t="shared" si="0"/>
        <v>83300</v>
      </c>
    </row>
    <row r="37" spans="1:7" ht="12.75" customHeight="1">
      <c r="A37" s="20"/>
      <c r="B37" s="67" t="s">
        <v>78</v>
      </c>
      <c r="C37" s="14" t="s">
        <v>106</v>
      </c>
      <c r="D37" s="108">
        <v>0.1875</v>
      </c>
      <c r="E37" s="14" t="s">
        <v>28</v>
      </c>
      <c r="F37" s="68">
        <v>280000</v>
      </c>
      <c r="G37" s="68">
        <f t="shared" si="0"/>
        <v>62475</v>
      </c>
    </row>
    <row r="38" spans="1:7" ht="12.75" customHeight="1">
      <c r="A38" s="20"/>
      <c r="B38" s="67" t="s">
        <v>79</v>
      </c>
      <c r="C38" s="14" t="s">
        <v>106</v>
      </c>
      <c r="D38" s="14">
        <v>0.25</v>
      </c>
      <c r="E38" s="14" t="s">
        <v>105</v>
      </c>
      <c r="F38" s="68">
        <v>200000</v>
      </c>
      <c r="G38" s="68">
        <f t="shared" si="0"/>
        <v>59500</v>
      </c>
    </row>
    <row r="39" spans="1:7" ht="12.75" customHeight="1">
      <c r="A39" s="20"/>
      <c r="B39" s="67" t="s">
        <v>80</v>
      </c>
      <c r="C39" s="14" t="s">
        <v>106</v>
      </c>
      <c r="D39" s="14">
        <v>0.125</v>
      </c>
      <c r="E39" s="14" t="s">
        <v>81</v>
      </c>
      <c r="F39" s="68">
        <v>200000</v>
      </c>
      <c r="G39" s="68">
        <f t="shared" si="0"/>
        <v>29750</v>
      </c>
    </row>
    <row r="40" spans="1:7" ht="12.75" customHeight="1">
      <c r="A40" s="20"/>
      <c r="B40" s="67" t="s">
        <v>82</v>
      </c>
      <c r="C40" s="14" t="s">
        <v>106</v>
      </c>
      <c r="D40" s="14">
        <v>0.125</v>
      </c>
      <c r="E40" s="14" t="s">
        <v>102</v>
      </c>
      <c r="F40" s="68">
        <v>480000</v>
      </c>
      <c r="G40" s="68">
        <f t="shared" si="0"/>
        <v>71400</v>
      </c>
    </row>
    <row r="41" spans="1:7" ht="15">
      <c r="A41" s="20"/>
      <c r="B41" s="31" t="s">
        <v>30</v>
      </c>
      <c r="C41" s="32"/>
      <c r="D41" s="32"/>
      <c r="E41" s="32"/>
      <c r="F41" s="33"/>
      <c r="G41" s="34">
        <f>SUM(G35:G40)</f>
        <v>389725</v>
      </c>
    </row>
    <row r="42" spans="1:7" ht="12.75" customHeight="1">
      <c r="A42" s="20"/>
      <c r="B42" s="23"/>
      <c r="C42" s="23"/>
      <c r="D42" s="23"/>
      <c r="E42" s="23"/>
      <c r="F42" s="35"/>
      <c r="G42" s="35"/>
    </row>
    <row r="43" spans="1:7" ht="12.75" customHeight="1">
      <c r="A43" s="20"/>
      <c r="B43" s="29" t="s">
        <v>31</v>
      </c>
      <c r="C43" s="36"/>
      <c r="D43" s="36"/>
      <c r="E43" s="36"/>
      <c r="F43" s="30"/>
      <c r="G43" s="30"/>
    </row>
    <row r="44" spans="1:7" ht="12.75" customHeight="1">
      <c r="A44" s="20"/>
      <c r="B44" s="59" t="s">
        <v>32</v>
      </c>
      <c r="C44" s="59" t="s">
        <v>33</v>
      </c>
      <c r="D44" s="59" t="s">
        <v>34</v>
      </c>
      <c r="E44" s="59" t="s">
        <v>19</v>
      </c>
      <c r="F44" s="59" t="s">
        <v>20</v>
      </c>
      <c r="G44" s="59" t="s">
        <v>21</v>
      </c>
    </row>
    <row r="45" spans="1:7" ht="12.75" customHeight="1">
      <c r="A45" s="20"/>
      <c r="B45" s="69" t="s">
        <v>83</v>
      </c>
      <c r="C45" s="15"/>
      <c r="D45" s="16"/>
      <c r="E45" s="70"/>
      <c r="F45" s="53"/>
      <c r="G45" s="71"/>
    </row>
    <row r="46" spans="1:7" ht="12.75" customHeight="1">
      <c r="A46" s="20"/>
      <c r="B46" s="61" t="s">
        <v>84</v>
      </c>
      <c r="C46" s="15" t="s">
        <v>36</v>
      </c>
      <c r="D46" s="16">
        <v>150</v>
      </c>
      <c r="E46" s="70" t="s">
        <v>99</v>
      </c>
      <c r="F46" s="53">
        <v>800</v>
      </c>
      <c r="G46" s="71">
        <f>D46*F46*1.19</f>
        <v>142800</v>
      </c>
    </row>
    <row r="47" spans="1:7" ht="12.75" customHeight="1">
      <c r="A47" s="20"/>
      <c r="B47" s="69" t="s">
        <v>35</v>
      </c>
      <c r="C47" s="15"/>
      <c r="D47" s="16"/>
      <c r="E47" s="15"/>
      <c r="F47" s="53"/>
      <c r="G47" s="71"/>
    </row>
    <row r="48" spans="1:7" ht="12.75" customHeight="1">
      <c r="A48" s="20"/>
      <c r="B48" s="61" t="s">
        <v>85</v>
      </c>
      <c r="C48" s="15" t="s">
        <v>36</v>
      </c>
      <c r="D48" s="16">
        <v>250</v>
      </c>
      <c r="E48" s="70" t="s">
        <v>28</v>
      </c>
      <c r="F48" s="53">
        <v>800</v>
      </c>
      <c r="G48" s="71">
        <v>86572.5</v>
      </c>
    </row>
    <row r="49" spans="1:7" ht="12.75" customHeight="1">
      <c r="A49" s="20"/>
      <c r="B49" s="61" t="s">
        <v>86</v>
      </c>
      <c r="C49" s="15" t="s">
        <v>36</v>
      </c>
      <c r="D49" s="16">
        <v>250</v>
      </c>
      <c r="E49" s="15" t="s">
        <v>90</v>
      </c>
      <c r="F49" s="53">
        <v>1800</v>
      </c>
      <c r="G49" s="71">
        <f>+F49*D49</f>
        <v>450000</v>
      </c>
    </row>
    <row r="50" spans="1:7" ht="12.75" customHeight="1">
      <c r="A50" s="20"/>
      <c r="B50" s="69" t="s">
        <v>87</v>
      </c>
      <c r="C50" s="15"/>
      <c r="D50" s="16"/>
      <c r="E50" s="15"/>
      <c r="F50" s="53"/>
      <c r="G50" s="71"/>
    </row>
    <row r="51" spans="1:7" ht="12.75" customHeight="1">
      <c r="A51" s="20"/>
      <c r="B51" s="72" t="s">
        <v>88</v>
      </c>
      <c r="C51" s="17" t="s">
        <v>89</v>
      </c>
      <c r="D51" s="18">
        <v>1</v>
      </c>
      <c r="E51" s="17" t="s">
        <v>29</v>
      </c>
      <c r="F51" s="73">
        <v>30000</v>
      </c>
      <c r="G51" s="71">
        <f>+F51</f>
        <v>30000</v>
      </c>
    </row>
    <row r="52" spans="1:7" ht="13.5" customHeight="1">
      <c r="A52" s="20"/>
      <c r="B52" s="72" t="s">
        <v>91</v>
      </c>
      <c r="C52" s="17" t="s">
        <v>92</v>
      </c>
      <c r="D52" s="18">
        <v>8</v>
      </c>
      <c r="E52" s="17" t="s">
        <v>29</v>
      </c>
      <c r="F52" s="73">
        <v>200</v>
      </c>
      <c r="G52" s="71">
        <v>1237.5999999999999</v>
      </c>
    </row>
    <row r="53" spans="1:7" ht="12" customHeight="1">
      <c r="A53" s="20"/>
      <c r="B53" s="72" t="s">
        <v>93</v>
      </c>
      <c r="C53" s="17" t="s">
        <v>89</v>
      </c>
      <c r="D53" s="19">
        <v>0.3</v>
      </c>
      <c r="E53" s="17" t="s">
        <v>81</v>
      </c>
      <c r="F53" s="73">
        <v>100000</v>
      </c>
      <c r="G53" s="71">
        <f>+F53*D53</f>
        <v>30000</v>
      </c>
    </row>
    <row r="54" spans="1:7" ht="15">
      <c r="A54" s="20"/>
      <c r="B54" s="74" t="s">
        <v>94</v>
      </c>
      <c r="C54" s="17"/>
      <c r="D54" s="19"/>
      <c r="E54" s="17"/>
      <c r="F54" s="73"/>
      <c r="G54" s="71"/>
    </row>
    <row r="55" spans="1:7" ht="12.75" customHeight="1">
      <c r="A55" s="20"/>
      <c r="B55" s="72" t="s">
        <v>95</v>
      </c>
      <c r="C55" s="17" t="s">
        <v>89</v>
      </c>
      <c r="D55" s="19">
        <v>1</v>
      </c>
      <c r="E55" s="17" t="s">
        <v>81</v>
      </c>
      <c r="F55" s="73">
        <v>12028</v>
      </c>
      <c r="G55" s="71">
        <f>+F55</f>
        <v>12028</v>
      </c>
    </row>
    <row r="56" spans="1:7" ht="15">
      <c r="A56" s="20"/>
      <c r="B56" s="69" t="s">
        <v>38</v>
      </c>
      <c r="C56" s="15"/>
      <c r="D56" s="16"/>
      <c r="E56" s="15"/>
      <c r="F56" s="53"/>
      <c r="G56" s="71"/>
    </row>
    <row r="57" spans="1:7" ht="13.5" customHeight="1">
      <c r="A57" s="20"/>
      <c r="B57" s="61" t="s">
        <v>96</v>
      </c>
      <c r="C57" s="15" t="s">
        <v>89</v>
      </c>
      <c r="D57" s="75">
        <v>0.2</v>
      </c>
      <c r="E57" s="15" t="s">
        <v>104</v>
      </c>
      <c r="F57" s="53">
        <v>12000</v>
      </c>
      <c r="G57" s="71">
        <f>+F57*D57</f>
        <v>2400</v>
      </c>
    </row>
    <row r="58" spans="1:7" ht="12" customHeight="1">
      <c r="A58" s="20"/>
      <c r="B58" s="40" t="s">
        <v>37</v>
      </c>
      <c r="C58" s="41"/>
      <c r="D58" s="41"/>
      <c r="E58" s="41"/>
      <c r="F58" s="42"/>
      <c r="G58" s="43">
        <f>SUM(G45:G57)</f>
        <v>755038.1</v>
      </c>
    </row>
    <row r="59" spans="1:7" ht="12" customHeight="1">
      <c r="A59" s="20"/>
      <c r="B59" s="23"/>
      <c r="C59" s="23"/>
      <c r="D59" s="23"/>
      <c r="E59" s="44"/>
      <c r="F59" s="35"/>
      <c r="G59" s="35"/>
    </row>
    <row r="60" spans="1:7" ht="12" customHeight="1">
      <c r="A60" s="20"/>
      <c r="B60" s="29" t="s">
        <v>38</v>
      </c>
      <c r="C60" s="36"/>
      <c r="D60" s="36"/>
      <c r="E60" s="36"/>
      <c r="F60" s="30"/>
      <c r="G60" s="30"/>
    </row>
    <row r="61" spans="1:7" ht="12" customHeight="1">
      <c r="A61" s="20"/>
      <c r="B61" s="64" t="s">
        <v>39</v>
      </c>
      <c r="C61" s="59" t="s">
        <v>33</v>
      </c>
      <c r="D61" s="59" t="s">
        <v>34</v>
      </c>
      <c r="E61" s="64" t="s">
        <v>19</v>
      </c>
      <c r="F61" s="59" t="s">
        <v>20</v>
      </c>
      <c r="G61" s="64" t="s">
        <v>21</v>
      </c>
    </row>
    <row r="62" spans="1:7" ht="12.75" customHeight="1">
      <c r="A62" s="20"/>
      <c r="B62" s="67" t="s">
        <v>97</v>
      </c>
      <c r="C62" s="14" t="s">
        <v>98</v>
      </c>
      <c r="D62" s="14">
        <v>240</v>
      </c>
      <c r="E62" s="14" t="s">
        <v>102</v>
      </c>
      <c r="F62" s="68">
        <v>100</v>
      </c>
      <c r="G62" s="68">
        <f>D62*F62*1.19</f>
        <v>28560</v>
      </c>
    </row>
    <row r="63" spans="1:7" ht="15" customHeight="1">
      <c r="A63" s="20"/>
      <c r="B63" s="40" t="s">
        <v>40</v>
      </c>
      <c r="C63" s="41"/>
      <c r="D63" s="41"/>
      <c r="E63" s="41"/>
      <c r="F63" s="42"/>
      <c r="G63" s="43">
        <f>SUM(G62)</f>
        <v>28560</v>
      </c>
    </row>
    <row r="64" spans="1:7" ht="12" customHeight="1">
      <c r="A64" s="20"/>
      <c r="B64" s="23"/>
      <c r="C64" s="23"/>
      <c r="D64" s="23"/>
      <c r="E64" s="23"/>
      <c r="F64" s="35"/>
      <c r="G64" s="35"/>
    </row>
    <row r="65" spans="1:7" ht="12" customHeight="1">
      <c r="A65" s="20"/>
      <c r="B65" s="76" t="s">
        <v>41</v>
      </c>
      <c r="C65" s="77"/>
      <c r="D65" s="77"/>
      <c r="E65" s="77"/>
      <c r="F65" s="77"/>
      <c r="G65" s="78">
        <f>G26+G41+G58+G63</f>
        <v>1201323.1000000001</v>
      </c>
    </row>
    <row r="66" spans="1:7" ht="12" customHeight="1">
      <c r="A66" s="20"/>
      <c r="B66" s="79" t="s">
        <v>42</v>
      </c>
      <c r="C66" s="46"/>
      <c r="D66" s="46"/>
      <c r="E66" s="46"/>
      <c r="F66" s="46"/>
      <c r="G66" s="80">
        <f>G65*0.05</f>
        <v>60066.155000000006</v>
      </c>
    </row>
    <row r="67" spans="1:7" ht="12" customHeight="1">
      <c r="A67" s="20"/>
      <c r="B67" s="81" t="s">
        <v>43</v>
      </c>
      <c r="C67" s="45"/>
      <c r="D67" s="45"/>
      <c r="E67" s="45"/>
      <c r="F67" s="45"/>
      <c r="G67" s="82">
        <f>G66+G65</f>
        <v>1261389.2550000001</v>
      </c>
    </row>
    <row r="68" spans="1:7" ht="12" customHeight="1">
      <c r="A68" s="20"/>
      <c r="B68" s="79" t="s">
        <v>44</v>
      </c>
      <c r="C68" s="46"/>
      <c r="D68" s="46"/>
      <c r="E68" s="46"/>
      <c r="F68" s="46"/>
      <c r="G68" s="80">
        <f>G12</f>
        <v>1800000</v>
      </c>
    </row>
    <row r="69" spans="1:7" ht="12" customHeight="1">
      <c r="A69" s="20"/>
      <c r="B69" s="83" t="s">
        <v>45</v>
      </c>
      <c r="C69" s="84"/>
      <c r="D69" s="84"/>
      <c r="E69" s="84"/>
      <c r="F69" s="84"/>
      <c r="G69" s="85">
        <f>G68-G67</f>
        <v>538610.74499999988</v>
      </c>
    </row>
    <row r="70" spans="1:7" ht="12" customHeight="1">
      <c r="A70" s="20"/>
      <c r="B70" s="6" t="s">
        <v>46</v>
      </c>
      <c r="C70" s="7"/>
      <c r="D70" s="7"/>
      <c r="E70" s="7"/>
      <c r="F70" s="7"/>
      <c r="G70" s="3"/>
    </row>
    <row r="71" spans="1:7" ht="12.75" customHeight="1">
      <c r="A71" s="20"/>
      <c r="B71" s="8"/>
      <c r="C71" s="7"/>
      <c r="D71" s="7"/>
      <c r="E71" s="7"/>
      <c r="F71" s="7"/>
      <c r="G71" s="3"/>
    </row>
    <row r="72" spans="1:7" ht="12" customHeight="1">
      <c r="A72" s="20"/>
      <c r="B72" s="47" t="s">
        <v>47</v>
      </c>
      <c r="C72" s="5"/>
      <c r="D72" s="5"/>
      <c r="E72" s="5"/>
      <c r="F72" s="5"/>
      <c r="G72" s="3"/>
    </row>
    <row r="73" spans="1:7" ht="12.75" customHeight="1">
      <c r="A73" s="20"/>
      <c r="B73" s="86" t="s">
        <v>48</v>
      </c>
      <c r="C73" s="87"/>
      <c r="D73" s="87"/>
      <c r="E73" s="87"/>
      <c r="F73" s="87"/>
      <c r="G73" s="88"/>
    </row>
    <row r="74" spans="1:7" ht="12" customHeight="1">
      <c r="A74" s="20"/>
      <c r="B74" s="89" t="s">
        <v>49</v>
      </c>
      <c r="C74" s="5"/>
      <c r="D74" s="5"/>
      <c r="E74" s="5"/>
      <c r="F74" s="48"/>
      <c r="G74" s="90"/>
    </row>
    <row r="75" spans="1:7" ht="12" customHeight="1">
      <c r="A75" s="20"/>
      <c r="B75" s="89" t="s">
        <v>50</v>
      </c>
      <c r="C75" s="5"/>
      <c r="D75" s="5"/>
      <c r="E75" s="5"/>
      <c r="F75" s="5"/>
      <c r="G75" s="90"/>
    </row>
    <row r="76" spans="1:7" ht="12.75" customHeight="1">
      <c r="A76" s="20"/>
      <c r="B76" s="89" t="s">
        <v>51</v>
      </c>
      <c r="C76" s="5"/>
      <c r="D76" s="5"/>
      <c r="E76" s="5"/>
      <c r="F76" s="5"/>
      <c r="G76" s="90"/>
    </row>
    <row r="77" spans="1:7" ht="15.6" customHeight="1">
      <c r="A77" s="20"/>
      <c r="B77" s="89" t="s">
        <v>52</v>
      </c>
      <c r="C77" s="5"/>
      <c r="D77" s="5"/>
      <c r="E77" s="5"/>
      <c r="F77" s="5"/>
      <c r="G77" s="90"/>
    </row>
    <row r="78" spans="1:7" ht="11.25" customHeight="1">
      <c r="B78" s="91" t="s">
        <v>53</v>
      </c>
      <c r="C78" s="92"/>
      <c r="D78" s="92"/>
      <c r="E78" s="92"/>
      <c r="F78" s="92"/>
      <c r="G78" s="93"/>
    </row>
    <row r="79" spans="1:7" ht="11.25" customHeight="1">
      <c r="B79" s="10"/>
      <c r="C79" s="5"/>
      <c r="D79" s="5"/>
      <c r="E79" s="5"/>
      <c r="F79" s="5"/>
      <c r="G79" s="3"/>
    </row>
    <row r="80" spans="1:7" ht="11.25" customHeight="1">
      <c r="B80" s="111" t="s">
        <v>54</v>
      </c>
      <c r="C80" s="112"/>
      <c r="D80" s="94"/>
      <c r="E80" s="1"/>
      <c r="F80" s="1"/>
      <c r="G80" s="3"/>
    </row>
    <row r="81" spans="2:7" ht="11.25" customHeight="1">
      <c r="B81" s="95" t="s">
        <v>39</v>
      </c>
      <c r="C81" s="95" t="s">
        <v>55</v>
      </c>
      <c r="D81" s="96" t="s">
        <v>56</v>
      </c>
      <c r="E81" s="1"/>
      <c r="F81" s="1"/>
      <c r="G81" s="3"/>
    </row>
    <row r="82" spans="2:7" ht="11.25" customHeight="1">
      <c r="B82" s="97" t="s">
        <v>57</v>
      </c>
      <c r="C82" s="98">
        <f>+G26</f>
        <v>28000</v>
      </c>
      <c r="D82" s="99">
        <f>(C82/C88)</f>
        <v>2.2197747355950006E-2</v>
      </c>
      <c r="E82" s="1"/>
      <c r="F82" s="1"/>
      <c r="G82" s="3"/>
    </row>
    <row r="83" spans="2:7" ht="11.25" customHeight="1">
      <c r="B83" s="97" t="s">
        <v>58</v>
      </c>
      <c r="C83" s="100">
        <f>+G31</f>
        <v>0</v>
      </c>
      <c r="D83" s="99">
        <v>0</v>
      </c>
      <c r="E83" s="1"/>
      <c r="F83" s="1"/>
      <c r="G83" s="3"/>
    </row>
    <row r="84" spans="2:7" ht="11.25" customHeight="1">
      <c r="B84" s="97" t="s">
        <v>59</v>
      </c>
      <c r="C84" s="98">
        <f>+G41</f>
        <v>389725</v>
      </c>
      <c r="D84" s="99">
        <f>(C84/C88)</f>
        <v>0.30896489601062915</v>
      </c>
      <c r="E84" s="1"/>
      <c r="F84" s="1"/>
      <c r="G84" s="3"/>
    </row>
    <row r="85" spans="2:7" ht="11.25" customHeight="1">
      <c r="B85" s="97" t="s">
        <v>32</v>
      </c>
      <c r="C85" s="98">
        <f>+G58</f>
        <v>755038.1</v>
      </c>
      <c r="D85" s="99">
        <f>(C85/C88)</f>
        <v>0.59857660671130408</v>
      </c>
      <c r="E85" s="1"/>
      <c r="F85" s="1"/>
      <c r="G85" s="3"/>
    </row>
    <row r="86" spans="2:7" ht="11.25" customHeight="1">
      <c r="B86" s="97" t="s">
        <v>60</v>
      </c>
      <c r="C86" s="101">
        <f>+G63</f>
        <v>28560</v>
      </c>
      <c r="D86" s="99">
        <f>(C86/C88)</f>
        <v>2.2641702303069007E-2</v>
      </c>
      <c r="E86" s="2"/>
      <c r="F86" s="2"/>
      <c r="G86" s="3"/>
    </row>
    <row r="87" spans="2:7" ht="11.25" customHeight="1">
      <c r="B87" s="97" t="s">
        <v>61</v>
      </c>
      <c r="C87" s="101">
        <f>+G66</f>
        <v>60066.155000000006</v>
      </c>
      <c r="D87" s="99">
        <f>(C87/C88)</f>
        <v>4.7619047619047616E-2</v>
      </c>
      <c r="E87" s="2"/>
      <c r="F87" s="2"/>
      <c r="G87" s="3"/>
    </row>
    <row r="88" spans="2:7" ht="11.25" customHeight="1">
      <c r="B88" s="95" t="s">
        <v>62</v>
      </c>
      <c r="C88" s="102">
        <f>SUM(C82:C87)</f>
        <v>1261389.2550000001</v>
      </c>
      <c r="D88" s="103">
        <f>SUM(D82:D87)</f>
        <v>0.99999999999999978</v>
      </c>
      <c r="E88" s="2"/>
      <c r="F88" s="2"/>
      <c r="G88" s="3"/>
    </row>
    <row r="89" spans="2:7" ht="11.25" customHeight="1">
      <c r="B89" s="8"/>
      <c r="C89" s="7"/>
      <c r="D89" s="7"/>
      <c r="E89" s="7"/>
      <c r="F89" s="7"/>
      <c r="G89" s="3"/>
    </row>
    <row r="90" spans="2:7" ht="11.25" customHeight="1">
      <c r="B90" s="9"/>
      <c r="C90" s="7"/>
      <c r="D90" s="7"/>
      <c r="E90" s="7"/>
      <c r="F90" s="7"/>
      <c r="G90" s="3"/>
    </row>
    <row r="91" spans="2:7" ht="11.25" customHeight="1">
      <c r="B91" s="104"/>
      <c r="C91" s="105" t="s">
        <v>63</v>
      </c>
      <c r="D91" s="104"/>
      <c r="E91" s="104"/>
      <c r="F91" s="2"/>
      <c r="G91" s="3"/>
    </row>
    <row r="92" spans="2:7" ht="11.25" customHeight="1">
      <c r="B92" s="95" t="s">
        <v>64</v>
      </c>
      <c r="C92" s="106">
        <v>50</v>
      </c>
      <c r="D92" s="106">
        <v>60</v>
      </c>
      <c r="E92" s="106">
        <v>65</v>
      </c>
      <c r="F92" s="12"/>
      <c r="G92" s="4"/>
    </row>
    <row r="93" spans="2:7" ht="11.25" customHeight="1">
      <c r="B93" s="95" t="s">
        <v>65</v>
      </c>
      <c r="C93" s="102">
        <f>(G67/C92)</f>
        <v>25227.785100000001</v>
      </c>
      <c r="D93" s="102">
        <f>(G67/D92)</f>
        <v>21023.154250000003</v>
      </c>
      <c r="E93" s="102">
        <f>(G67/E92)</f>
        <v>19405.988538461541</v>
      </c>
      <c r="F93" s="12"/>
      <c r="G93" s="4"/>
    </row>
    <row r="94" spans="2:7" ht="11.25" customHeight="1">
      <c r="B94" s="11" t="s">
        <v>66</v>
      </c>
      <c r="C94" s="5"/>
      <c r="D94" s="5"/>
      <c r="E94" s="5"/>
      <c r="F94" s="5"/>
      <c r="G94" s="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PRIMAVERA</vt:lpstr>
      <vt:lpstr>'TRIGO PRIMAVERA'!Área_de_impresión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2022-06-22T13:37:56Z</cp:lastPrinted>
  <dcterms:created xsi:type="dcterms:W3CDTF">2020-11-27T12:49:26Z</dcterms:created>
  <dcterms:modified xsi:type="dcterms:W3CDTF">2022-06-22T13:59:53Z</dcterms:modified>
</cp:coreProperties>
</file>