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G50" i="1" l="1"/>
  <c r="D58" i="1" l="1"/>
  <c r="G12" i="1" l="1"/>
  <c r="G58" i="1" l="1"/>
  <c r="G57" i="1" l="1"/>
  <c r="G59" i="1" s="1"/>
  <c r="G51" i="1" l="1"/>
  <c r="G48" i="1" l="1"/>
  <c r="G22" i="1"/>
  <c r="G21" i="1"/>
  <c r="C82" i="1" l="1"/>
  <c r="G45" i="1"/>
  <c r="G52" i="1"/>
  <c r="G49" i="1"/>
  <c r="G47" i="1"/>
  <c r="G46" i="1" l="1"/>
  <c r="G53" i="1" s="1"/>
  <c r="C79" i="1" l="1"/>
  <c r="G40" i="1" l="1"/>
  <c r="G39" i="1"/>
  <c r="G38" i="1"/>
  <c r="G37" i="1"/>
  <c r="G36" i="1"/>
  <c r="G35" i="1"/>
  <c r="G34" i="1"/>
  <c r="G33" i="1"/>
  <c r="G32" i="1"/>
  <c r="G64" i="1"/>
  <c r="G23" i="1" l="1"/>
  <c r="C78" i="1" s="1"/>
  <c r="G41" i="1"/>
  <c r="C80" i="1" s="1"/>
  <c r="C81" i="1" l="1"/>
  <c r="G61" i="1"/>
  <c r="G62" i="1" s="1"/>
  <c r="C83" i="1" s="1"/>
  <c r="G63" i="1" l="1"/>
  <c r="C89" i="1" s="1"/>
  <c r="C84" i="1"/>
  <c r="D83" i="1" s="1"/>
  <c r="G65" i="1" l="1"/>
  <c r="E89" i="1"/>
  <c r="D89" i="1"/>
  <c r="D80" i="1"/>
  <c r="D82" i="1"/>
  <c r="D78" i="1"/>
  <c r="D81" i="1"/>
  <c r="D84" i="1" l="1"/>
</calcChain>
</file>

<file path=xl/sharedStrings.xml><?xml version="1.0" encoding="utf-8"?>
<sst xmlns="http://schemas.openxmlformats.org/spreadsheetml/2006/main" count="155" uniqueCount="100">
  <si>
    <t>RUBRO O CULTIVO</t>
  </si>
  <si>
    <t>Trigo de Primavera</t>
  </si>
  <si>
    <t>RENDIMIENTO (qqm/Há.)</t>
  </si>
  <si>
    <t>VARIEDAD</t>
  </si>
  <si>
    <t>Crac Baer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</si>
  <si>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</si>
  <si>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</si>
  <si>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</si>
  <si>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</si>
  <si>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</si>
  <si>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</si>
  <si>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</si>
  <si>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</si>
  <si>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</si>
  <si>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</si>
  <si>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</si>
  <si>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</si>
  <si>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</si>
  <si>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</si>
  <si>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</si>
  <si>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</si>
  <si>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</si>
  <si>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</si>
  <si>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</si>
  <si>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</si>
  <si>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</si>
  <si>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</si>
  <si>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</si>
  <si>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</si>
  <si>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</si>
  <si>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Mano obra siembra</t>
  </si>
  <si>
    <t>JH</t>
  </si>
  <si>
    <t>Agosto-Septiembre</t>
  </si>
  <si>
    <t>Aplicación Agroquímicos</t>
  </si>
  <si>
    <t>Septiembre-Octubre</t>
  </si>
  <si>
    <t>Subtotal Jornadas Hombre</t>
  </si>
  <si>
    <t>JORNADAS ANIMAL</t>
  </si>
  <si>
    <t>Subtotal Jornadas Animal</t>
  </si>
  <si>
    <t>MAQUINARIA</t>
  </si>
  <si>
    <t>Barbecho Químico</t>
  </si>
  <si>
    <t>JM</t>
  </si>
  <si>
    <t>Julio-Agosto</t>
  </si>
  <si>
    <t>Rastraje</t>
  </si>
  <si>
    <t>Vibrocultivador</t>
  </si>
  <si>
    <t>Desinfección semilla</t>
  </si>
  <si>
    <t>Siembra</t>
  </si>
  <si>
    <t>Fertilización N</t>
  </si>
  <si>
    <t>Aplicación Herbicidas</t>
  </si>
  <si>
    <t>Aplicación Fungicidas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</si>
  <si>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</si>
  <si>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</si>
  <si>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</si>
  <si>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</si>
  <si>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</si>
  <si>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</si>
  <si>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</si>
  <si>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 xml:space="preserve">Kg </t>
  </si>
  <si>
    <t>Rango 480</t>
  </si>
  <si>
    <t xml:space="preserve">Lt </t>
  </si>
  <si>
    <t>Ajax</t>
  </si>
  <si>
    <t>u</t>
  </si>
  <si>
    <t>MCPA</t>
  </si>
  <si>
    <t>Propizol 25 EC</t>
  </si>
  <si>
    <t>Octubre-Noviembre</t>
  </si>
  <si>
    <t>muriato potasio</t>
  </si>
  <si>
    <t>NPK (mezcla 7-27-11)</t>
  </si>
  <si>
    <t>CAN 27</t>
  </si>
  <si>
    <t>Subtotal Insumos</t>
  </si>
  <si>
    <t>OTROS</t>
  </si>
  <si>
    <t>Item</t>
  </si>
  <si>
    <t>Analisis de suelo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</si>
  <si>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</si>
  <si>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</si>
  <si>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</si>
  <si>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</si>
  <si>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</si>
  <si>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</si>
  <si>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</si>
  <si>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</si>
  <si>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</si>
  <si>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</si>
  <si>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</si>
  <si>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</si>
  <si>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</si>
  <si>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</si>
  <si>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</si>
  <si>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</si>
  <si>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</si>
  <si>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</si>
  <si>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</si>
  <si>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</si>
  <si>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</si>
  <si>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</si>
  <si>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</si>
  <si>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</si>
  <si>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</si>
  <si>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</si>
  <si>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Costo unitario ($/qqm) (*)</t>
  </si>
  <si>
    <t>(*): Este valor representa el valor mìnimo de venta del producto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</si>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</sst>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5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18" fillId="0" borderId="36" xfId="0" applyNumberFormat="1" applyFont="1" applyBorder="1" applyAlignment="1">
      <alignment horizontal="left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center"/>
    </xf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8" fillId="0" borderId="36" xfId="0" applyNumberFormat="1" applyFont="1" applyBorder="1"/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3" fontId="18" fillId="0" borderId="57" xfId="0" applyNumberFormat="1" applyFont="1" applyBorder="1" applyAlignment="1">
      <alignment horizontal="center"/>
    </xf>
    <xf numFmtId="3" fontId="18" fillId="0" borderId="57" xfId="0" applyNumberFormat="1" applyFont="1" applyBorder="1"/>
    <xf numFmtId="3" fontId="16" fillId="2" borderId="58" xfId="0" applyNumberFormat="1" applyFont="1" applyFill="1" applyBorder="1"/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168" fontId="21" fillId="0" borderId="36" xfId="1" applyNumberFormat="1" applyFont="1" applyFill="1" applyBorder="1" applyAlignment="1">
      <alignment horizontal="right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67" fontId="18" fillId="0" borderId="23" xfId="1" applyNumberFormat="1" applyFont="1" applyBorder="1" applyAlignment="1">
      <alignment horizontal="left"/>
    </xf>
    <xf numFmtId="49" fontId="15" fillId="7" borderId="18" xfId="0" applyNumberFormat="1" applyFont="1" applyFill="1" applyBorder="1" applyAlignment="1">
      <alignment vertical="center"/>
    </xf>
    <xf numFmtId="0" fontId="15" fillId="7" borderId="19" xfId="0" applyNumberFormat="1" applyFont="1" applyFill="1" applyBorder="1" applyAlignment="1">
      <alignment vertical="center"/>
    </xf>
    <xf numFmtId="0" fontId="15" fillId="7" borderId="20" xfId="0" applyNumberFormat="1" applyFont="1" applyFill="1" applyBorder="1" applyAlignment="1">
      <alignment vertical="center"/>
    </xf>
    <xf numFmtId="166" fontId="15" fillId="7" borderId="55" xfId="0" applyNumberFormat="1" applyFont="1" applyFill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4" zoomScaleNormal="104" workbookViewId="0">
      <selection activeCell="C90" sqref="C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8"/>
      <c r="E8" s="29"/>
      <c r="F8" s="29"/>
      <c r="G8" s="29"/>
    </row>
    <row r="9" spans="1:7" ht="12" customHeight="1" x14ac:dyDescent="0.25">
      <c r="A9" s="30"/>
      <c r="B9" s="50" t="s">
        <v>0</v>
      </c>
      <c r="C9" s="129" t="s">
        <v>1</v>
      </c>
      <c r="D9" s="51"/>
      <c r="E9" s="145" t="s">
        <v>2</v>
      </c>
      <c r="F9" s="146"/>
      <c r="G9" s="126">
        <v>50</v>
      </c>
    </row>
    <row r="10" spans="1:7" ht="38.25" customHeight="1" x14ac:dyDescent="0.25">
      <c r="A10" s="30"/>
      <c r="B10" s="52" t="s">
        <v>3</v>
      </c>
      <c r="C10" s="130" t="s">
        <v>4</v>
      </c>
      <c r="D10" s="51"/>
      <c r="E10" s="143" t="s">
        <v>5</v>
      </c>
      <c r="F10" s="144"/>
      <c r="G10" s="127" t="s">
        <v>6</v>
      </c>
    </row>
    <row r="11" spans="1:7" ht="18" customHeight="1" x14ac:dyDescent="0.25">
      <c r="A11" s="30"/>
      <c r="B11" s="52" t="s">
        <v>7</v>
      </c>
      <c r="C11" s="55" t="s">
        <v>8</v>
      </c>
      <c r="D11" s="51"/>
      <c r="E11" s="143" t="s">
        <v>9</v>
      </c>
      <c r="F11" s="144"/>
      <c r="G11" s="128">
        <v>30000</v>
      </c>
    </row>
    <row r="12" spans="1:7" ht="11.25" customHeight="1" x14ac:dyDescent="0.25">
      <c r="A12" s="30"/>
      <c r="B12" s="52" t="s">
        <v>10</v>
      </c>
      <c r="C12" s="55" t="s">
        <v>11</v>
      </c>
      <c r="D12" s="51"/>
      <c r="E12" s="53" t="s">
        <v>12</v>
      </c>
      <c r="F12" s="54"/>
      <c r="G12" s="151">
        <f>G9*G11</f>
        <v>1500000</v>
      </c>
    </row>
    <row r="13" spans="1:7" ht="11.25" customHeight="1" x14ac:dyDescent="0.25">
      <c r="A13" s="30"/>
      <c r="B13" s="52" t="s">
        <v>13</v>
      </c>
      <c r="C13" s="131" t="s">
        <v>14</v>
      </c>
      <c r="D13" s="51"/>
      <c r="E13" s="143" t="s">
        <v>15</v>
      </c>
      <c r="F13" s="144"/>
      <c r="G13" s="55" t="s">
        <v>16</v>
      </c>
    </row>
    <row r="14" spans="1:7" ht="13.5" customHeight="1" x14ac:dyDescent="0.25">
      <c r="A14" s="30"/>
      <c r="B14" s="52" t="s">
        <v>17</v>
      </c>
      <c r="C14" s="132" t="s">
        <v>14</v>
      </c>
      <c r="D14" s="51"/>
      <c r="E14" s="143" t="s">
        <v>18</v>
      </c>
      <c r="F14" s="144"/>
      <c r="G14" s="127" t="s">
        <v>6</v>
      </c>
    </row>
    <row r="15" spans="1:7" ht="25.5" customHeight="1" x14ac:dyDescent="0.25">
      <c r="A15" s="30"/>
      <c r="B15" s="52" t="s">
        <v>19</v>
      </c>
      <c r="C15" s="127">
        <v>44727</v>
      </c>
      <c r="D15" s="51"/>
      <c r="E15" s="147" t="s">
        <v>20</v>
      </c>
      <c r="F15" s="148"/>
      <c r="G15" s="55" t="s">
        <v>21</v>
      </c>
    </row>
    <row r="16" spans="1:7" ht="12" customHeight="1" x14ac:dyDescent="0.25">
      <c r="A16" s="28"/>
      <c r="B16" s="56"/>
      <c r="C16" s="57"/>
      <c r="D16" s="58"/>
      <c r="E16" s="59"/>
      <c r="F16" s="59"/>
      <c r="G16" s="60"/>
    </row>
    <row r="17" spans="1:255" ht="12" customHeight="1" x14ac:dyDescent="0.25">
      <c r="A17" s="31"/>
      <c r="B17" s="149" t="s">
        <v>22</v>
      </c>
      <c r="C17" s="150"/>
      <c r="D17" s="150"/>
      <c r="E17" s="150"/>
      <c r="F17" s="150"/>
      <c r="G17" s="150"/>
    </row>
    <row r="18" spans="1:255" ht="12" customHeight="1" x14ac:dyDescent="0.25">
      <c r="A18" s="28"/>
      <c r="B18" s="61"/>
      <c r="C18" s="62"/>
      <c r="D18" s="62"/>
      <c r="E18" s="62"/>
      <c r="F18" s="63"/>
      <c r="G18" s="63"/>
    </row>
    <row r="19" spans="1:255" ht="12" customHeight="1" x14ac:dyDescent="0.25">
      <c r="A19" s="32"/>
      <c r="B19" s="64" t="s">
        <v>23</v>
      </c>
      <c r="C19" s="65"/>
      <c r="D19" s="66"/>
      <c r="E19" s="66"/>
      <c r="F19" s="66"/>
      <c r="G19" s="66"/>
    </row>
    <row r="20" spans="1:255" ht="24" customHeight="1" x14ac:dyDescent="0.25">
      <c r="A20" s="31"/>
      <c r="B20" s="67" t="s">
        <v>24</v>
      </c>
      <c r="C20" s="67" t="s">
        <v>25</v>
      </c>
      <c r="D20" s="67" t="s">
        <v>26</v>
      </c>
      <c r="E20" s="67" t="s">
        <v>27</v>
      </c>
      <c r="F20" s="67" t="s">
        <v>28</v>
      </c>
      <c r="G20" s="67" t="s">
        <v>29</v>
      </c>
    </row>
    <row r="21" spans="1:255" ht="12.75" customHeight="1" x14ac:dyDescent="0.25">
      <c r="A21" s="31"/>
      <c r="B21" s="68" t="s">
        <v>30</v>
      </c>
      <c r="C21" s="69" t="s">
        <v>31</v>
      </c>
      <c r="D21" s="133">
        <v>1</v>
      </c>
      <c r="E21" s="134" t="s">
        <v>32</v>
      </c>
      <c r="F21" s="134">
        <v>20000</v>
      </c>
      <c r="G21" s="135">
        <f>D21*F21</f>
        <v>20000</v>
      </c>
    </row>
    <row r="22" spans="1:255" ht="12.75" customHeight="1" x14ac:dyDescent="0.25">
      <c r="A22" s="31"/>
      <c r="B22" s="68" t="s">
        <v>33</v>
      </c>
      <c r="C22" s="69" t="s">
        <v>31</v>
      </c>
      <c r="D22" s="133">
        <v>1</v>
      </c>
      <c r="E22" s="134" t="s">
        <v>34</v>
      </c>
      <c r="F22" s="134">
        <v>20000</v>
      </c>
      <c r="G22" s="135">
        <f>D22*F22</f>
        <v>20000</v>
      </c>
    </row>
    <row r="23" spans="1:255" ht="12.75" customHeight="1" x14ac:dyDescent="0.25">
      <c r="A23" s="31"/>
      <c r="B23" s="71" t="s">
        <v>35</v>
      </c>
      <c r="C23" s="72"/>
      <c r="D23" s="136"/>
      <c r="E23" s="136"/>
      <c r="F23" s="136"/>
      <c r="G23" s="137">
        <f>SUM(G21:G22)</f>
        <v>40000</v>
      </c>
    </row>
    <row r="24" spans="1:255" ht="12" customHeight="1" x14ac:dyDescent="0.25">
      <c r="A24" s="28"/>
      <c r="B24" s="61"/>
      <c r="C24" s="63"/>
      <c r="D24" s="63"/>
      <c r="E24" s="63"/>
      <c r="F24" s="73"/>
      <c r="G24" s="73"/>
    </row>
    <row r="25" spans="1:255" ht="12" customHeight="1" x14ac:dyDescent="0.25">
      <c r="A25" s="32"/>
      <c r="B25" s="74" t="s">
        <v>36</v>
      </c>
      <c r="C25" s="75"/>
      <c r="D25" s="76"/>
      <c r="E25" s="76"/>
      <c r="F25" s="77"/>
      <c r="G25" s="77"/>
    </row>
    <row r="26" spans="1:255" ht="24" customHeight="1" x14ac:dyDescent="0.25">
      <c r="A26" s="32"/>
      <c r="B26" s="78" t="s">
        <v>24</v>
      </c>
      <c r="C26" s="79" t="s">
        <v>25</v>
      </c>
      <c r="D26" s="79" t="s">
        <v>26</v>
      </c>
      <c r="E26" s="78" t="s">
        <v>27</v>
      </c>
      <c r="F26" s="79" t="s">
        <v>28</v>
      </c>
      <c r="G26" s="78" t="s">
        <v>29</v>
      </c>
    </row>
    <row r="27" spans="1:255" ht="12" customHeight="1" x14ac:dyDescent="0.25">
      <c r="A27" s="32"/>
      <c r="B27" s="80"/>
      <c r="C27" s="81"/>
      <c r="D27" s="81"/>
      <c r="E27" s="81"/>
      <c r="F27" s="80"/>
      <c r="G27" s="80"/>
    </row>
    <row r="28" spans="1:255" ht="12" customHeight="1" x14ac:dyDescent="0.25">
      <c r="A28" s="32"/>
      <c r="B28" s="82" t="s">
        <v>37</v>
      </c>
      <c r="C28" s="83"/>
      <c r="D28" s="83"/>
      <c r="E28" s="83"/>
      <c r="F28" s="84"/>
      <c r="G28" s="84"/>
    </row>
    <row r="29" spans="1:255" ht="12" customHeight="1" x14ac:dyDescent="0.25">
      <c r="A29" s="28"/>
      <c r="B29" s="85"/>
      <c r="C29" s="86"/>
      <c r="D29" s="86"/>
      <c r="E29" s="86"/>
      <c r="F29" s="87"/>
      <c r="G29" s="87"/>
    </row>
    <row r="30" spans="1:255" ht="12" customHeight="1" x14ac:dyDescent="0.25">
      <c r="A30" s="32"/>
      <c r="B30" s="74" t="s">
        <v>38</v>
      </c>
      <c r="C30" s="75"/>
      <c r="D30" s="76"/>
      <c r="E30" s="76"/>
      <c r="F30" s="77"/>
      <c r="G30" s="77"/>
    </row>
    <row r="31" spans="1:255" ht="24" customHeight="1" x14ac:dyDescent="0.25">
      <c r="A31" s="32"/>
      <c r="B31" s="88" t="s">
        <v>24</v>
      </c>
      <c r="C31" s="88" t="s">
        <v>25</v>
      </c>
      <c r="D31" s="88" t="s">
        <v>26</v>
      </c>
      <c r="E31" s="88" t="s">
        <v>27</v>
      </c>
      <c r="F31" s="89" t="s">
        <v>28</v>
      </c>
      <c r="G31" s="88" t="s">
        <v>29</v>
      </c>
    </row>
    <row r="32" spans="1:255" s="48" customFormat="1" ht="12.75" customHeight="1" x14ac:dyDescent="0.25">
      <c r="A32" s="46"/>
      <c r="B32" s="90" t="s">
        <v>39</v>
      </c>
      <c r="C32" s="91" t="s">
        <v>40</v>
      </c>
      <c r="D32" s="138">
        <v>0.1</v>
      </c>
      <c r="E32" s="92" t="s">
        <v>41</v>
      </c>
      <c r="F32" s="92">
        <v>160000</v>
      </c>
      <c r="G32" s="93">
        <f t="shared" ref="G32:G40" si="0">(D32*F32)</f>
        <v>16000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s="48" customFormat="1" ht="12.75" customHeight="1" x14ac:dyDescent="0.25">
      <c r="A33" s="46"/>
      <c r="B33" s="90" t="s">
        <v>42</v>
      </c>
      <c r="C33" s="91" t="s">
        <v>40</v>
      </c>
      <c r="D33" s="138">
        <v>0.2</v>
      </c>
      <c r="E33" s="92" t="s">
        <v>32</v>
      </c>
      <c r="F33" s="92">
        <v>160000</v>
      </c>
      <c r="G33" s="93">
        <f t="shared" si="0"/>
        <v>32000</v>
      </c>
      <c r="H33" s="47"/>
      <c r="I33" s="47"/>
      <c r="J33" s="47"/>
      <c r="K33" s="49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s="48" customFormat="1" ht="12.75" customHeight="1" x14ac:dyDescent="0.25">
      <c r="A34" s="46"/>
      <c r="B34" s="90" t="s">
        <v>43</v>
      </c>
      <c r="C34" s="91" t="s">
        <v>40</v>
      </c>
      <c r="D34" s="138">
        <v>0.1</v>
      </c>
      <c r="E34" s="92" t="s">
        <v>32</v>
      </c>
      <c r="F34" s="92">
        <v>160000</v>
      </c>
      <c r="G34" s="93">
        <f t="shared" si="0"/>
        <v>16000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s="48" customFormat="1" ht="12.75" customHeight="1" x14ac:dyDescent="0.25">
      <c r="A35" s="46"/>
      <c r="B35" s="90" t="s">
        <v>44</v>
      </c>
      <c r="C35" s="91" t="s">
        <v>40</v>
      </c>
      <c r="D35" s="138">
        <v>0.1</v>
      </c>
      <c r="E35" s="92" t="s">
        <v>32</v>
      </c>
      <c r="F35" s="92">
        <v>160000</v>
      </c>
      <c r="G35" s="93">
        <f t="shared" si="0"/>
        <v>16000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s="48" customFormat="1" ht="12.75" customHeight="1" x14ac:dyDescent="0.25">
      <c r="A36" s="46"/>
      <c r="B36" s="94" t="s">
        <v>45</v>
      </c>
      <c r="C36" s="91" t="s">
        <v>40</v>
      </c>
      <c r="D36" s="138">
        <v>0.2</v>
      </c>
      <c r="E36" s="92" t="s">
        <v>32</v>
      </c>
      <c r="F36" s="92">
        <v>160000</v>
      </c>
      <c r="G36" s="93">
        <f t="shared" si="0"/>
        <v>32000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s="48" customFormat="1" ht="12.75" customHeight="1" x14ac:dyDescent="0.25">
      <c r="A37" s="46"/>
      <c r="B37" s="94" t="s">
        <v>46</v>
      </c>
      <c r="C37" s="91" t="s">
        <v>40</v>
      </c>
      <c r="D37" s="138">
        <v>0.1</v>
      </c>
      <c r="E37" s="92" t="s">
        <v>34</v>
      </c>
      <c r="F37" s="92">
        <v>160000</v>
      </c>
      <c r="G37" s="93">
        <f t="shared" si="0"/>
        <v>16000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2.75" customHeight="1" x14ac:dyDescent="0.25">
      <c r="A38" s="46"/>
      <c r="B38" s="94" t="s">
        <v>47</v>
      </c>
      <c r="C38" s="91" t="s">
        <v>40</v>
      </c>
      <c r="D38" s="138">
        <v>0.1</v>
      </c>
      <c r="E38" s="92" t="s">
        <v>34</v>
      </c>
      <c r="F38" s="92">
        <v>160000</v>
      </c>
      <c r="G38" s="93">
        <f t="shared" si="0"/>
        <v>16000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2.75" customHeight="1" x14ac:dyDescent="0.25">
      <c r="A39" s="46"/>
      <c r="B39" s="94" t="s">
        <v>48</v>
      </c>
      <c r="C39" s="91" t="s">
        <v>40</v>
      </c>
      <c r="D39" s="138">
        <v>0.1</v>
      </c>
      <c r="E39" s="92" t="s">
        <v>34</v>
      </c>
      <c r="F39" s="92">
        <v>160000</v>
      </c>
      <c r="G39" s="93">
        <f t="shared" si="0"/>
        <v>16000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s="48" customFormat="1" ht="12.75" customHeight="1" x14ac:dyDescent="0.25">
      <c r="A40" s="46"/>
      <c r="B40" s="94" t="s">
        <v>49</v>
      </c>
      <c r="C40" s="91" t="s">
        <v>40</v>
      </c>
      <c r="D40" s="138">
        <v>0.25</v>
      </c>
      <c r="E40" s="95" t="s">
        <v>6</v>
      </c>
      <c r="F40" s="92">
        <v>320000</v>
      </c>
      <c r="G40" s="93">
        <f t="shared" si="0"/>
        <v>80000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ht="12.75" customHeight="1" x14ac:dyDescent="0.25">
      <c r="A41" s="32"/>
      <c r="B41" s="82" t="s">
        <v>50</v>
      </c>
      <c r="C41" s="83"/>
      <c r="D41" s="139"/>
      <c r="E41" s="139"/>
      <c r="F41" s="139"/>
      <c r="G41" s="140">
        <f>SUM(G32:G40)</f>
        <v>240000</v>
      </c>
    </row>
    <row r="42" spans="1:255" ht="12" customHeight="1" x14ac:dyDescent="0.25">
      <c r="A42" s="28"/>
      <c r="B42" s="85"/>
      <c r="C42" s="86"/>
      <c r="D42" s="86"/>
      <c r="E42" s="86"/>
      <c r="F42" s="87"/>
      <c r="G42" s="87"/>
    </row>
    <row r="43" spans="1:255" ht="12" customHeight="1" x14ac:dyDescent="0.25">
      <c r="A43" s="32"/>
      <c r="B43" s="74" t="s">
        <v>51</v>
      </c>
      <c r="C43" s="75"/>
      <c r="D43" s="76"/>
      <c r="E43" s="76"/>
      <c r="F43" s="77"/>
      <c r="G43" s="77"/>
    </row>
    <row r="44" spans="1:255" ht="24" customHeight="1" x14ac:dyDescent="0.25">
      <c r="A44" s="32"/>
      <c r="B44" s="89" t="s">
        <v>52</v>
      </c>
      <c r="C44" s="89" t="s">
        <v>53</v>
      </c>
      <c r="D44" s="89" t="s">
        <v>54</v>
      </c>
      <c r="E44" s="89" t="s">
        <v>27</v>
      </c>
      <c r="F44" s="89" t="s">
        <v>28</v>
      </c>
      <c r="G44" s="89" t="s">
        <v>29</v>
      </c>
      <c r="K44" s="27"/>
    </row>
    <row r="45" spans="1:255" ht="12.75" customHeight="1" x14ac:dyDescent="0.25">
      <c r="A45" s="31"/>
      <c r="B45" s="70" t="s">
        <v>55</v>
      </c>
      <c r="C45" s="69" t="s">
        <v>56</v>
      </c>
      <c r="D45" s="97">
        <v>140</v>
      </c>
      <c r="E45" s="69" t="s">
        <v>32</v>
      </c>
      <c r="F45" s="98">
        <v>350</v>
      </c>
      <c r="G45" s="99">
        <f t="shared" ref="G45:G52" si="1">(D45*F45)</f>
        <v>49000</v>
      </c>
      <c r="K45" s="27"/>
    </row>
    <row r="46" spans="1:255" ht="12.75" customHeight="1" x14ac:dyDescent="0.25">
      <c r="A46" s="31"/>
      <c r="B46" s="70" t="s">
        <v>57</v>
      </c>
      <c r="C46" s="69" t="s">
        <v>58</v>
      </c>
      <c r="D46" s="97">
        <v>2</v>
      </c>
      <c r="E46" s="69" t="s">
        <v>41</v>
      </c>
      <c r="F46" s="98">
        <v>19000</v>
      </c>
      <c r="G46" s="99">
        <f t="shared" si="1"/>
        <v>38000</v>
      </c>
    </row>
    <row r="47" spans="1:255" ht="12.75" customHeight="1" x14ac:dyDescent="0.25">
      <c r="A47" s="31"/>
      <c r="B47" s="70" t="s">
        <v>59</v>
      </c>
      <c r="C47" s="69" t="s">
        <v>60</v>
      </c>
      <c r="D47" s="97">
        <v>1</v>
      </c>
      <c r="E47" s="69" t="s">
        <v>34</v>
      </c>
      <c r="F47" s="98">
        <v>2500</v>
      </c>
      <c r="G47" s="99">
        <f t="shared" si="1"/>
        <v>2500</v>
      </c>
    </row>
    <row r="48" spans="1:255" ht="12.75" customHeight="1" x14ac:dyDescent="0.25">
      <c r="A48" s="31"/>
      <c r="B48" s="70" t="s">
        <v>61</v>
      </c>
      <c r="C48" s="69" t="s">
        <v>58</v>
      </c>
      <c r="D48" s="97">
        <v>1</v>
      </c>
      <c r="E48" s="69" t="s">
        <v>34</v>
      </c>
      <c r="F48" s="98">
        <v>21000</v>
      </c>
      <c r="G48" s="99">
        <f t="shared" si="1"/>
        <v>21000</v>
      </c>
    </row>
    <row r="49" spans="1:7" ht="12.75" customHeight="1" x14ac:dyDescent="0.25">
      <c r="A49" s="31"/>
      <c r="B49" s="70" t="s">
        <v>62</v>
      </c>
      <c r="C49" s="69" t="s">
        <v>58</v>
      </c>
      <c r="D49" s="97">
        <v>1</v>
      </c>
      <c r="E49" s="69" t="s">
        <v>63</v>
      </c>
      <c r="F49" s="98">
        <v>27500</v>
      </c>
      <c r="G49" s="99">
        <f t="shared" si="1"/>
        <v>27500</v>
      </c>
    </row>
    <row r="50" spans="1:7" ht="12.75" customHeight="1" x14ac:dyDescent="0.25">
      <c r="A50" s="31"/>
      <c r="B50" s="100" t="s">
        <v>64</v>
      </c>
      <c r="C50" s="69" t="s">
        <v>56</v>
      </c>
      <c r="D50" s="97">
        <v>100</v>
      </c>
      <c r="E50" s="69" t="s">
        <v>32</v>
      </c>
      <c r="F50" s="98">
        <v>1220</v>
      </c>
      <c r="G50" s="99">
        <f>D50*F50</f>
        <v>122000</v>
      </c>
    </row>
    <row r="51" spans="1:7" ht="12.75" customHeight="1" x14ac:dyDescent="0.25">
      <c r="A51" s="31"/>
      <c r="B51" s="70" t="s">
        <v>65</v>
      </c>
      <c r="C51" s="69" t="s">
        <v>56</v>
      </c>
      <c r="D51" s="97">
        <v>350</v>
      </c>
      <c r="E51" s="69" t="s">
        <v>32</v>
      </c>
      <c r="F51" s="98">
        <v>1120</v>
      </c>
      <c r="G51" s="99">
        <f t="shared" si="1"/>
        <v>392000</v>
      </c>
    </row>
    <row r="52" spans="1:7" ht="12.75" customHeight="1" x14ac:dyDescent="0.25">
      <c r="A52" s="31"/>
      <c r="B52" s="101" t="s">
        <v>66</v>
      </c>
      <c r="C52" s="102" t="s">
        <v>56</v>
      </c>
      <c r="D52" s="103">
        <v>100</v>
      </c>
      <c r="E52" s="102" t="s">
        <v>34</v>
      </c>
      <c r="F52" s="104">
        <v>1018</v>
      </c>
      <c r="G52" s="105">
        <f t="shared" si="1"/>
        <v>101800</v>
      </c>
    </row>
    <row r="53" spans="1:7" ht="13.5" customHeight="1" x14ac:dyDescent="0.25">
      <c r="A53" s="32"/>
      <c r="B53" s="82" t="s">
        <v>67</v>
      </c>
      <c r="C53" s="83"/>
      <c r="D53" s="83"/>
      <c r="E53" s="83"/>
      <c r="F53" s="84"/>
      <c r="G53" s="96">
        <f>SUM(G45:G52)</f>
        <v>753800</v>
      </c>
    </row>
    <row r="54" spans="1:7" ht="12" customHeight="1" x14ac:dyDescent="0.25">
      <c r="A54" s="28"/>
      <c r="B54" s="85"/>
      <c r="C54" s="86"/>
      <c r="D54" s="86"/>
      <c r="E54" s="106"/>
      <c r="F54" s="87"/>
      <c r="G54" s="87"/>
    </row>
    <row r="55" spans="1:7" ht="12" customHeight="1" x14ac:dyDescent="0.25">
      <c r="A55" s="32"/>
      <c r="B55" s="74" t="s">
        <v>68</v>
      </c>
      <c r="C55" s="75"/>
      <c r="D55" s="76"/>
      <c r="E55" s="76"/>
      <c r="F55" s="77"/>
      <c r="G55" s="77"/>
    </row>
    <row r="56" spans="1:7" ht="24" customHeight="1" x14ac:dyDescent="0.25">
      <c r="A56" s="32"/>
      <c r="B56" s="88" t="s">
        <v>69</v>
      </c>
      <c r="C56" s="89" t="s">
        <v>53</v>
      </c>
      <c r="D56" s="89" t="s">
        <v>54</v>
      </c>
      <c r="E56" s="88" t="s">
        <v>27</v>
      </c>
      <c r="F56" s="89" t="s">
        <v>28</v>
      </c>
      <c r="G56" s="88" t="s">
        <v>29</v>
      </c>
    </row>
    <row r="57" spans="1:7" ht="12.75" customHeight="1" x14ac:dyDescent="0.25">
      <c r="A57" s="31"/>
      <c r="B57" s="100" t="s">
        <v>70</v>
      </c>
      <c r="C57" s="69" t="s">
        <v>60</v>
      </c>
      <c r="D57" s="69">
        <v>1</v>
      </c>
      <c r="E57" s="69" t="s">
        <v>71</v>
      </c>
      <c r="F57" s="107">
        <v>25000</v>
      </c>
      <c r="G57" s="99">
        <f t="shared" ref="G57" si="2">(D57*F57)</f>
        <v>25000</v>
      </c>
    </row>
    <row r="58" spans="1:7" ht="12.75" customHeight="1" x14ac:dyDescent="0.25">
      <c r="A58" s="30"/>
      <c r="B58" s="70" t="s">
        <v>72</v>
      </c>
      <c r="C58" s="69" t="s">
        <v>60</v>
      </c>
      <c r="D58" s="97">
        <f>(50*100)/25</f>
        <v>200</v>
      </c>
      <c r="E58" s="69" t="str">
        <f>+E40</f>
        <v>Febrero</v>
      </c>
      <c r="F58" s="98">
        <v>110</v>
      </c>
      <c r="G58" s="99">
        <f>(D58*F58)</f>
        <v>22000</v>
      </c>
    </row>
    <row r="59" spans="1:7" ht="13.5" customHeight="1" x14ac:dyDescent="0.25">
      <c r="A59" s="32"/>
      <c r="B59" s="108" t="s">
        <v>73</v>
      </c>
      <c r="C59" s="109"/>
      <c r="D59" s="109"/>
      <c r="E59" s="109"/>
      <c r="F59" s="110"/>
      <c r="G59" s="111">
        <f>SUM(G57:G58)</f>
        <v>47000</v>
      </c>
    </row>
    <row r="60" spans="1:7" ht="12" customHeight="1" x14ac:dyDescent="0.25">
      <c r="A60" s="28"/>
      <c r="B60" s="112"/>
      <c r="C60" s="112"/>
      <c r="D60" s="112"/>
      <c r="E60" s="112"/>
      <c r="F60" s="113"/>
      <c r="G60" s="113"/>
    </row>
    <row r="61" spans="1:7" ht="12" customHeight="1" x14ac:dyDescent="0.25">
      <c r="A61" s="30"/>
      <c r="B61" s="114" t="s">
        <v>74</v>
      </c>
      <c r="C61" s="115"/>
      <c r="D61" s="115"/>
      <c r="E61" s="115"/>
      <c r="F61" s="115"/>
      <c r="G61" s="116">
        <f>G23+G41+G53+G59</f>
        <v>1080800</v>
      </c>
    </row>
    <row r="62" spans="1:7" ht="12" customHeight="1" x14ac:dyDescent="0.25">
      <c r="A62" s="30"/>
      <c r="B62" s="117" t="s">
        <v>75</v>
      </c>
      <c r="C62" s="118"/>
      <c r="D62" s="118"/>
      <c r="E62" s="118"/>
      <c r="F62" s="118"/>
      <c r="G62" s="119">
        <f>G61*0.05</f>
        <v>54040</v>
      </c>
    </row>
    <row r="63" spans="1:7" ht="12" customHeight="1" x14ac:dyDescent="0.25">
      <c r="A63" s="30"/>
      <c r="B63" s="120" t="s">
        <v>76</v>
      </c>
      <c r="C63" s="121"/>
      <c r="D63" s="121"/>
      <c r="E63" s="121"/>
      <c r="F63" s="121"/>
      <c r="G63" s="122">
        <f>G62+G61</f>
        <v>1134840</v>
      </c>
    </row>
    <row r="64" spans="1:7" ht="12" customHeight="1" x14ac:dyDescent="0.25">
      <c r="A64" s="30"/>
      <c r="B64" s="117" t="s">
        <v>77</v>
      </c>
      <c r="C64" s="118"/>
      <c r="D64" s="118"/>
      <c r="E64" s="118"/>
      <c r="F64" s="118"/>
      <c r="G64" s="119">
        <f>G12</f>
        <v>1500000</v>
      </c>
    </row>
    <row r="65" spans="1:7" ht="12" customHeight="1" x14ac:dyDescent="0.25">
      <c r="A65" s="30"/>
      <c r="B65" s="123" t="s">
        <v>78</v>
      </c>
      <c r="C65" s="124"/>
      <c r="D65" s="124"/>
      <c r="E65" s="124"/>
      <c r="F65" s="124"/>
      <c r="G65" s="125">
        <f>G64-G63</f>
        <v>365160</v>
      </c>
    </row>
    <row r="66" spans="1:7" ht="12" customHeight="1" x14ac:dyDescent="0.25">
      <c r="A66" s="30"/>
      <c r="B66" s="8" t="s">
        <v>79</v>
      </c>
      <c r="C66" s="9"/>
      <c r="D66" s="9"/>
      <c r="E66" s="9"/>
      <c r="F66" s="9"/>
      <c r="G66" s="5"/>
    </row>
    <row r="67" spans="1:7" ht="12.75" customHeight="1" thickBot="1" x14ac:dyDescent="0.3">
      <c r="A67" s="30"/>
      <c r="B67" s="10"/>
      <c r="C67" s="9"/>
      <c r="D67" s="9"/>
      <c r="E67" s="9"/>
      <c r="F67" s="9"/>
      <c r="G67" s="5"/>
    </row>
    <row r="68" spans="1:7" ht="12" customHeight="1" x14ac:dyDescent="0.25">
      <c r="A68" s="30"/>
      <c r="B68" s="14" t="s">
        <v>80</v>
      </c>
      <c r="C68" s="15"/>
      <c r="D68" s="15"/>
      <c r="E68" s="15"/>
      <c r="F68" s="16"/>
      <c r="G68" s="5"/>
    </row>
    <row r="69" spans="1:7" ht="12" customHeight="1" x14ac:dyDescent="0.25">
      <c r="A69" s="30"/>
      <c r="B69" s="17" t="s">
        <v>81</v>
      </c>
      <c r="C69" s="7"/>
      <c r="D69" s="7"/>
      <c r="E69" s="7"/>
      <c r="F69" s="18"/>
      <c r="G69" s="5"/>
    </row>
    <row r="70" spans="1:7" ht="12" customHeight="1" x14ac:dyDescent="0.25">
      <c r="A70" s="30"/>
      <c r="B70" s="17" t="s">
        <v>82</v>
      </c>
      <c r="C70" s="7"/>
      <c r="D70" s="7"/>
      <c r="E70" s="7"/>
      <c r="F70" s="18"/>
      <c r="G70" s="5"/>
    </row>
    <row r="71" spans="1:7" ht="12" customHeight="1" x14ac:dyDescent="0.25">
      <c r="A71" s="30"/>
      <c r="B71" s="17" t="s">
        <v>83</v>
      </c>
      <c r="C71" s="7"/>
      <c r="D71" s="7"/>
      <c r="E71" s="7"/>
      <c r="F71" s="18"/>
      <c r="G71" s="5"/>
    </row>
    <row r="72" spans="1:7" ht="12" customHeight="1" x14ac:dyDescent="0.25">
      <c r="A72" s="30"/>
      <c r="B72" s="17" t="s">
        <v>84</v>
      </c>
      <c r="C72" s="7"/>
      <c r="D72" s="7"/>
      <c r="E72" s="7"/>
      <c r="F72" s="18"/>
      <c r="G72" s="5"/>
    </row>
    <row r="73" spans="1:7" ht="12" customHeight="1" x14ac:dyDescent="0.25">
      <c r="A73" s="30"/>
      <c r="B73" s="17" t="s">
        <v>85</v>
      </c>
      <c r="C73" s="7"/>
      <c r="D73" s="7"/>
      <c r="E73" s="7"/>
      <c r="F73" s="18"/>
      <c r="G73" s="5"/>
    </row>
    <row r="74" spans="1:7" ht="12.75" customHeight="1" thickBot="1" x14ac:dyDescent="0.3">
      <c r="A74" s="30"/>
      <c r="B74" s="19" t="s">
        <v>86</v>
      </c>
      <c r="C74" s="20"/>
      <c r="D74" s="20"/>
      <c r="E74" s="20"/>
      <c r="F74" s="21"/>
      <c r="G74" s="5"/>
    </row>
    <row r="75" spans="1:7" ht="12.75" customHeight="1" x14ac:dyDescent="0.25">
      <c r="A75" s="30"/>
      <c r="B75" s="12"/>
      <c r="C75" s="7"/>
      <c r="D75" s="7"/>
      <c r="E75" s="7"/>
      <c r="F75" s="7"/>
      <c r="G75" s="5"/>
    </row>
    <row r="76" spans="1:7" ht="15" customHeight="1" thickBot="1" x14ac:dyDescent="0.3">
      <c r="A76" s="30"/>
      <c r="B76" s="141" t="s">
        <v>87</v>
      </c>
      <c r="C76" s="142"/>
      <c r="D76" s="34"/>
      <c r="E76" s="2"/>
      <c r="F76" s="2"/>
      <c r="G76" s="5"/>
    </row>
    <row r="77" spans="1:7" ht="12" customHeight="1" x14ac:dyDescent="0.25">
      <c r="A77" s="30"/>
      <c r="B77" s="35" t="s">
        <v>69</v>
      </c>
      <c r="C77" s="36" t="s">
        <v>88</v>
      </c>
      <c r="D77" s="37" t="s">
        <v>89</v>
      </c>
      <c r="E77" s="2"/>
      <c r="F77" s="2"/>
      <c r="G77" s="5"/>
    </row>
    <row r="78" spans="1:7" ht="12" customHeight="1" x14ac:dyDescent="0.25">
      <c r="A78" s="30"/>
      <c r="B78" s="38" t="s">
        <v>90</v>
      </c>
      <c r="C78" s="39">
        <f>+G23</f>
        <v>40000</v>
      </c>
      <c r="D78" s="40">
        <f>(C78/C84)</f>
        <v>3.5247259525571888E-2</v>
      </c>
      <c r="E78" s="2"/>
      <c r="F78" s="2"/>
      <c r="G78" s="5"/>
    </row>
    <row r="79" spans="1:7" ht="12" customHeight="1" x14ac:dyDescent="0.25">
      <c r="A79" s="30"/>
      <c r="B79" s="38" t="s">
        <v>91</v>
      </c>
      <c r="C79" s="41">
        <f>+G28</f>
        <v>0</v>
      </c>
      <c r="D79" s="40">
        <v>0</v>
      </c>
      <c r="E79" s="2"/>
      <c r="F79" s="2"/>
      <c r="G79" s="5"/>
    </row>
    <row r="80" spans="1:7" ht="12" customHeight="1" x14ac:dyDescent="0.25">
      <c r="A80" s="30"/>
      <c r="B80" s="38" t="s">
        <v>92</v>
      </c>
      <c r="C80" s="39">
        <f>+G41</f>
        <v>240000</v>
      </c>
      <c r="D80" s="40">
        <f>(C80/C84)</f>
        <v>0.21148355715343131</v>
      </c>
      <c r="E80" s="2"/>
      <c r="F80" s="2"/>
      <c r="G80" s="5"/>
    </row>
    <row r="81" spans="1:7" ht="12" customHeight="1" x14ac:dyDescent="0.25">
      <c r="A81" s="30"/>
      <c r="B81" s="38" t="s">
        <v>52</v>
      </c>
      <c r="C81" s="39">
        <f>+G53</f>
        <v>753800</v>
      </c>
      <c r="D81" s="40">
        <f>(C81/C84)</f>
        <v>0.66423460575940219</v>
      </c>
      <c r="E81" s="2"/>
      <c r="F81" s="2"/>
      <c r="G81" s="5"/>
    </row>
    <row r="82" spans="1:7" ht="12" customHeight="1" x14ac:dyDescent="0.25">
      <c r="A82" s="30"/>
      <c r="B82" s="38" t="s">
        <v>93</v>
      </c>
      <c r="C82" s="42">
        <f>+G59</f>
        <v>47000</v>
      </c>
      <c r="D82" s="40">
        <f>(C82/C84)</f>
        <v>4.1415529942546964E-2</v>
      </c>
      <c r="E82" s="4"/>
      <c r="F82" s="4"/>
      <c r="G82" s="5"/>
    </row>
    <row r="83" spans="1:7" ht="12" customHeight="1" x14ac:dyDescent="0.25">
      <c r="A83" s="30"/>
      <c r="B83" s="38" t="s">
        <v>94</v>
      </c>
      <c r="C83" s="42">
        <f>+G62</f>
        <v>54040</v>
      </c>
      <c r="D83" s="40">
        <f>(C83/C84)</f>
        <v>4.7619047619047616E-2</v>
      </c>
      <c r="E83" s="4"/>
      <c r="F83" s="4"/>
      <c r="G83" s="5"/>
    </row>
    <row r="84" spans="1:7" ht="12.75" customHeight="1" thickBot="1" x14ac:dyDescent="0.3">
      <c r="A84" s="30"/>
      <c r="B84" s="43" t="s">
        <v>95</v>
      </c>
      <c r="C84" s="44">
        <f>SUM(C78:C83)</f>
        <v>1134840</v>
      </c>
      <c r="D84" s="45">
        <f>SUM(D78:D83)</f>
        <v>1</v>
      </c>
      <c r="E84" s="4"/>
      <c r="F84" s="4"/>
      <c r="G84" s="5"/>
    </row>
    <row r="85" spans="1:7" ht="12" customHeight="1" x14ac:dyDescent="0.25">
      <c r="A85" s="30"/>
      <c r="B85" s="10"/>
      <c r="C85" s="9"/>
      <c r="D85" s="9"/>
      <c r="E85" s="9"/>
      <c r="F85" s="9"/>
      <c r="G85" s="5"/>
    </row>
    <row r="86" spans="1:7" ht="12.75" customHeight="1" x14ac:dyDescent="0.25">
      <c r="A86" s="30"/>
      <c r="B86" s="11"/>
      <c r="C86" s="9"/>
      <c r="D86" s="9"/>
      <c r="E86" s="9"/>
      <c r="F86" s="9"/>
      <c r="G86" s="5"/>
    </row>
    <row r="87" spans="1:7" ht="12" customHeight="1" thickBot="1" x14ac:dyDescent="0.3">
      <c r="A87" s="33"/>
      <c r="B87" s="23"/>
      <c r="C87" s="24" t="s">
        <v>96</v>
      </c>
      <c r="D87" s="25"/>
      <c r="E87" s="26"/>
      <c r="F87" s="3"/>
      <c r="G87" s="5"/>
    </row>
    <row r="88" spans="1:7" ht="12" customHeight="1" x14ac:dyDescent="0.25">
      <c r="A88" s="30"/>
      <c r="B88" s="152" t="s">
        <v>99</v>
      </c>
      <c r="C88" s="153">
        <v>40</v>
      </c>
      <c r="D88" s="153">
        <v>50</v>
      </c>
      <c r="E88" s="154">
        <v>60</v>
      </c>
      <c r="F88" s="22"/>
      <c r="G88" s="6"/>
    </row>
    <row r="89" spans="1:7" ht="12.75" customHeight="1" thickBot="1" x14ac:dyDescent="0.3">
      <c r="A89" s="30"/>
      <c r="B89" s="43" t="s">
        <v>97</v>
      </c>
      <c r="C89" s="44">
        <f>(G63/C88)</f>
        <v>28371</v>
      </c>
      <c r="D89" s="44">
        <f>(G63/D88)</f>
        <v>22696.799999999999</v>
      </c>
      <c r="E89" s="155">
        <f>(G63/E88)</f>
        <v>18914</v>
      </c>
      <c r="F89" s="22"/>
      <c r="G89" s="6"/>
    </row>
    <row r="90" spans="1:7" ht="15.6" customHeight="1" x14ac:dyDescent="0.25">
      <c r="A90" s="30"/>
      <c r="B90" s="13" t="s">
        <v>98</v>
      </c>
      <c r="C90" s="7"/>
      <c r="D90" s="7"/>
      <c r="E90" s="7"/>
      <c r="F90" s="7"/>
      <c r="G90" s="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2022-07-04T17:27:03Z</dcterms:modified>
  <cp:category/>
  <cp:contentStatus/>
</cp:coreProperties>
</file>