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5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10" documentId="11_905358572AAD0B216DE39F369FDACD205B0BBE69" xr6:coauthVersionLast="47" xr6:coauthVersionMax="47" xr10:uidLastSave="{3CCC8F98-7FD6-4240-8E75-C366D28CE71C}"/>
  <bookViews>
    <workbookView xWindow="0" yWindow="0" windowWidth="20490" windowHeight="7755" xr2:uid="{00000000-000D-0000-FFFF-FFFF00000000}"/>
  </bookViews>
  <sheets>
    <sheet name="Trigo Primavera" sheetId="1" r:id="rId1"/>
  </sheets>
  <definedNames>
    <definedName name="_xlnm.Print_Area" localSheetId="0">'Trigo Primavera'!$B$2:$G$95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3" i="1" l="1"/>
  <c r="G64" i="1"/>
  <c r="G56" i="1"/>
  <c r="G55" i="1"/>
  <c r="G25" i="1"/>
  <c r="G50" i="1"/>
  <c r="G39" i="1"/>
  <c r="G40" i="1"/>
  <c r="G41" i="1"/>
  <c r="G42" i="1"/>
  <c r="G43" i="1"/>
  <c r="G24" i="1"/>
  <c r="G26" i="1"/>
  <c r="G27" i="1"/>
  <c r="G38" i="1"/>
  <c r="G58" i="1"/>
  <c r="G53" i="1"/>
  <c r="G49" i="1"/>
  <c r="G22" i="1"/>
  <c r="G23" i="1"/>
  <c r="G21" i="1"/>
  <c r="G37" i="1"/>
  <c r="G52" i="1"/>
  <c r="G33" i="1"/>
  <c r="C85" i="1" s="1"/>
  <c r="G12" i="1"/>
  <c r="G70" i="1" s="1"/>
  <c r="G65" i="1" l="1"/>
  <c r="C88" i="1" s="1"/>
  <c r="G28" i="1"/>
  <c r="C84" i="1" s="1"/>
  <c r="G44" i="1"/>
  <c r="C86" i="1" s="1"/>
  <c r="G59" i="1"/>
  <c r="C87" i="1" s="1"/>
  <c r="G67" i="1" l="1"/>
  <c r="G68" i="1" s="1"/>
  <c r="C89" i="1" l="1"/>
  <c r="G69" i="1"/>
  <c r="C90" i="1" l="1"/>
  <c r="E94" i="1"/>
  <c r="G71" i="1"/>
  <c r="D94" i="1"/>
  <c r="C94" i="1"/>
  <c r="D88" i="1" l="1"/>
  <c r="D86" i="1"/>
  <c r="D84" i="1"/>
  <c r="D87" i="1"/>
  <c r="D89" i="1"/>
  <c r="D90" i="1" l="1"/>
</calcChain>
</file>

<file path=xl/sharedStrings.xml><?xml version="1.0" encoding="utf-8"?>
<sst xmlns="http://schemas.openxmlformats.org/spreadsheetml/2006/main" count="161" uniqueCount="118">
  <si>
    <t>RUBRO O CULTIVO</t>
  </si>
  <si>
    <t>Trigo primavera</t>
  </si>
  <si>
    <t>RENDIMIENTO (KG/HA)</t>
  </si>
  <si>
    <t>VARIEDAD</t>
  </si>
  <si>
    <t>Pantera - Millán - Queltehue</t>
  </si>
  <si>
    <t>FECHA ESTIMADA  PRECIO VENTA</t>
  </si>
  <si>
    <t>Marzo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</si>
  <si>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</si>
  <si>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</si>
  <si>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</si>
  <si>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</si>
  <si>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</si>
  <si>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</si>
  <si>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</si>
  <si>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</si>
  <si>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</si>
  <si>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</si>
  <si>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</si>
  <si>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</t>
  </si>
  <si>
    <t>FECHA DE COSECHA</t>
  </si>
  <si>
    <t>Febrero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</si>
  <si>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</si>
  <si>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</si>
  <si>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</si>
  <si>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</si>
  <si>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</si>
  <si>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</si>
  <si>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</si>
  <si>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</si>
  <si>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</si>
  <si>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</si>
  <si>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</si>
  <si>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Desinfección de semilla</t>
  </si>
  <si>
    <t>jh</t>
  </si>
  <si>
    <t>Jul-Ago</t>
  </si>
  <si>
    <t>Encalado</t>
  </si>
  <si>
    <t>Ago</t>
  </si>
  <si>
    <t>Siembra</t>
  </si>
  <si>
    <t>Ago - Sept</t>
  </si>
  <si>
    <t>Aplicación herbicida</t>
  </si>
  <si>
    <t>Aplicación fertilizantes</t>
  </si>
  <si>
    <t xml:space="preserve">Ago-Oct </t>
  </si>
  <si>
    <t>Aplicación pesticidas</t>
  </si>
  <si>
    <t>Ago-Oct</t>
  </si>
  <si>
    <t>Trilla</t>
  </si>
  <si>
    <t>Ene-Feb</t>
  </si>
  <si>
    <t>JORNADAS ANIMAL</t>
  </si>
  <si>
    <t>Subtotal Jornadas Animal</t>
  </si>
  <si>
    <t>MAQUINARIA</t>
  </si>
  <si>
    <t>Encaladora</t>
  </si>
  <si>
    <t xml:space="preserve">jm </t>
  </si>
  <si>
    <t>Arado cincel</t>
  </si>
  <si>
    <t>Rastraje</t>
  </si>
  <si>
    <t>Siembra y fertilización</t>
  </si>
  <si>
    <t>Ago-Sept</t>
  </si>
  <si>
    <t>Herbicida</t>
  </si>
  <si>
    <t>Jul-Sept</t>
  </si>
  <si>
    <t>Fungicida</t>
  </si>
  <si>
    <t>Sept-Oct</t>
  </si>
  <si>
    <t>Cosecha máquina</t>
  </si>
  <si>
    <t>Subtotal Costo Maquinaria</t>
  </si>
  <si>
    <t>INSUMOS</t>
  </si>
  <si>
    <t>Insumos</t>
  </si>
  <si>
    <t>Unidad (Kg/l/u)</t>
  </si>
  <si>
    <t>Cantidad /Colmena</t>
  </si>
  <si>
    <t>SEMILLA</t>
  </si>
  <si>
    <t>Semilla trigo</t>
  </si>
  <si>
    <t>kg</t>
  </si>
  <si>
    <t xml:space="preserve">May-Ago </t>
  </si>
  <si>
    <t>Desinfección semilla</t>
  </si>
  <si>
    <t>sobre</t>
  </si>
  <si>
    <t xml:space="preserve">Jul-Ago </t>
  </si>
  <si>
    <t>FERTILIZANTES</t>
  </si>
  <si>
    <t>Mezcla  9-41-12</t>
  </si>
  <si>
    <t>May-Ago</t>
  </si>
  <si>
    <t>Urea</t>
  </si>
  <si>
    <t xml:space="preserve">Sept-Oct </t>
  </si>
  <si>
    <t>HERBICIDA</t>
  </si>
  <si>
    <t>Glifosato 480 SL</t>
  </si>
  <si>
    <t>lt</t>
  </si>
  <si>
    <t>Hussar</t>
  </si>
  <si>
    <t>gr</t>
  </si>
  <si>
    <t>Oct</t>
  </si>
  <si>
    <t>FUNGICIDA</t>
  </si>
  <si>
    <t>Prosaro 250 EC</t>
  </si>
  <si>
    <t>Subtotal Insumos</t>
  </si>
  <si>
    <t>OTROS</t>
  </si>
  <si>
    <t>Item</t>
  </si>
  <si>
    <t>Cantidad (Kg/l/u)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</si>
  <si>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</si>
  <si>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</si>
  <si>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</si>
  <si>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</si>
  <si>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</si>
  <si>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</si>
  <si>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</si>
  <si>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</si>
  <si>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</si>
  <si>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</si>
  <si>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</si>
  <si>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</si>
  <si>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</si>
  <si>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</si>
  <si>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</si>
  <si>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</si>
  <si>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</si>
  <si>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</si>
  <si>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</si>
  <si>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</si>
  <si>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</si>
  <si>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</si>
  <si>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</si>
  <si>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</si>
  <si>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TOTAL/HA.</t>
  </si>
  <si>
    <t>ESCENARIOS COSTO UNITARIO  ($/KG)</t>
  </si>
  <si>
    <t>Rendimiento (kg/HA)</t>
  </si>
  <si>
    <t>Costo unitario (kg/HA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</si>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</sst>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2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/>
      <top style="thin">
        <color indexed="64"/>
      </top>
      <bottom style="thin">
        <color indexed="11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164" fontId="11" fillId="0" borderId="0" applyFont="0" applyFill="0" applyBorder="0" applyAlignment="0" applyProtection="0"/>
  </cellStyleXfs>
  <cellXfs count="18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10" borderId="6" xfId="0" applyNumberFormat="1" applyFont="1" applyFill="1" applyBorder="1" applyAlignment="1">
      <alignment horizontal="right" vertical="center" wrapText="1"/>
    </xf>
    <xf numFmtId="166" fontId="1" fillId="2" borderId="6" xfId="0" applyNumberFormat="1" applyFont="1" applyFill="1" applyBorder="1" applyAlignment="1">
      <alignment horizontal="right" vertical="center" wrapText="1"/>
    </xf>
    <xf numFmtId="17" fontId="1" fillId="2" borderId="6" xfId="0" applyNumberFormat="1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1" fillId="10" borderId="6" xfId="0" applyNumberFormat="1" applyFont="1" applyFill="1" applyBorder="1" applyAlignment="1">
      <alignment vertical="center" wrapText="1"/>
    </xf>
    <xf numFmtId="49" fontId="1" fillId="10" borderId="6" xfId="0" applyNumberFormat="1" applyFont="1" applyFill="1" applyBorder="1" applyAlignment="1">
      <alignment horizontal="center" vertical="center" wrapText="1"/>
    </xf>
    <xf numFmtId="0" fontId="1" fillId="10" borderId="6" xfId="0" applyNumberFormat="1" applyFont="1" applyFill="1" applyBorder="1" applyAlignment="1">
      <alignment horizontal="center" vertical="center" wrapText="1"/>
    </xf>
    <xf numFmtId="166" fontId="1" fillId="2" borderId="47" xfId="0" applyNumberFormat="1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49" fontId="1" fillId="10" borderId="47" xfId="0" applyNumberFormat="1" applyFont="1" applyFill="1" applyBorder="1" applyAlignment="1">
      <alignment vertical="center" wrapText="1"/>
    </xf>
    <xf numFmtId="0" fontId="1" fillId="10" borderId="47" xfId="0" applyNumberFormat="1" applyFont="1" applyFill="1" applyBorder="1" applyAlignment="1">
      <alignment horizontal="center" vertical="center" wrapText="1"/>
    </xf>
    <xf numFmtId="166" fontId="3" fillId="3" borderId="6" xfId="0" applyNumberFormat="1" applyFont="1" applyFill="1" applyBorder="1" applyAlignment="1">
      <alignment vertical="center" wrapText="1"/>
    </xf>
    <xf numFmtId="3" fontId="1" fillId="2" borderId="12" xfId="0" applyNumberFormat="1" applyFont="1" applyFill="1" applyBorder="1" applyAlignment="1">
      <alignment vertical="center" wrapText="1"/>
    </xf>
    <xf numFmtId="49" fontId="2" fillId="3" borderId="49" xfId="0" applyNumberFormat="1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left" vertical="center" wrapText="1"/>
    </xf>
    <xf numFmtId="166" fontId="1" fillId="2" borderId="48" xfId="0" applyNumberFormat="1" applyFont="1" applyFill="1" applyBorder="1" applyAlignment="1">
      <alignment vertical="center" wrapText="1"/>
    </xf>
    <xf numFmtId="166" fontId="3" fillId="3" borderId="70" xfId="0" applyNumberFormat="1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3" fontId="1" fillId="2" borderId="15" xfId="0" applyNumberFormat="1" applyFont="1" applyFill="1" applyBorder="1" applyAlignment="1">
      <alignment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1" fillId="10" borderId="47" xfId="0" applyNumberFormat="1" applyFont="1" applyFill="1" applyBorder="1" applyAlignment="1">
      <alignment horizontal="center" vertical="center" wrapText="1"/>
    </xf>
    <xf numFmtId="49" fontId="1" fillId="10" borderId="47" xfId="0" applyNumberFormat="1" applyFont="1" applyFill="1" applyBorder="1" applyAlignment="1">
      <alignment horizontal="left" vertical="center" wrapText="1"/>
    </xf>
    <xf numFmtId="49" fontId="1" fillId="10" borderId="83" xfId="0" applyNumberFormat="1" applyFont="1" applyFill="1" applyBorder="1" applyAlignment="1">
      <alignment vertical="center" wrapText="1"/>
    </xf>
    <xf numFmtId="0" fontId="1" fillId="10" borderId="83" xfId="0" applyNumberFormat="1" applyFont="1" applyFill="1" applyBorder="1" applyAlignment="1">
      <alignment horizontal="center" vertical="center" wrapText="1"/>
    </xf>
    <xf numFmtId="49" fontId="1" fillId="10" borderId="83" xfId="0" applyNumberFormat="1" applyFont="1" applyFill="1" applyBorder="1" applyAlignment="1">
      <alignment horizontal="left" vertical="center" wrapText="1"/>
    </xf>
    <xf numFmtId="166" fontId="1" fillId="2" borderId="83" xfId="0" applyNumberFormat="1" applyFont="1" applyFill="1" applyBorder="1" applyAlignment="1">
      <alignment horizontal="right" vertical="center" wrapText="1"/>
    </xf>
    <xf numFmtId="49" fontId="1" fillId="10" borderId="48" xfId="0" applyNumberFormat="1" applyFont="1" applyFill="1" applyBorder="1" applyAlignment="1">
      <alignment vertical="center" wrapText="1"/>
    </xf>
    <xf numFmtId="0" fontId="1" fillId="10" borderId="48" xfId="0" applyNumberFormat="1" applyFont="1" applyFill="1" applyBorder="1" applyAlignment="1">
      <alignment horizontal="center" vertical="center" wrapText="1"/>
    </xf>
    <xf numFmtId="49" fontId="1" fillId="10" borderId="48" xfId="0" applyNumberFormat="1" applyFont="1" applyFill="1" applyBorder="1" applyAlignment="1">
      <alignment horizontal="left" vertical="center" wrapText="1"/>
    </xf>
    <xf numFmtId="0" fontId="1" fillId="10" borderId="48" xfId="0" applyNumberFormat="1" applyFont="1" applyFill="1" applyBorder="1" applyAlignment="1">
      <alignment vertical="center" wrapText="1"/>
    </xf>
    <xf numFmtId="49" fontId="1" fillId="10" borderId="72" xfId="0" applyNumberFormat="1" applyFont="1" applyFill="1" applyBorder="1" applyAlignment="1">
      <alignment vertical="center" wrapText="1"/>
    </xf>
    <xf numFmtId="0" fontId="1" fillId="10" borderId="72" xfId="0" applyNumberFormat="1" applyFont="1" applyFill="1" applyBorder="1" applyAlignment="1">
      <alignment horizontal="center" vertical="center" wrapText="1"/>
    </xf>
    <xf numFmtId="49" fontId="1" fillId="10" borderId="72" xfId="0" applyNumberFormat="1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49" fontId="7" fillId="10" borderId="48" xfId="0" applyNumberFormat="1" applyFont="1" applyFill="1" applyBorder="1" applyAlignment="1">
      <alignment horizontal="left" vertical="center" wrapText="1"/>
    </xf>
    <xf numFmtId="49" fontId="7" fillId="10" borderId="48" xfId="0" applyNumberFormat="1" applyFont="1" applyFill="1" applyBorder="1" applyAlignment="1">
      <alignment horizontal="center" vertical="center" wrapText="1"/>
    </xf>
    <xf numFmtId="0" fontId="7" fillId="10" borderId="48" xfId="0" applyNumberFormat="1" applyFont="1" applyFill="1" applyBorder="1" applyAlignment="1">
      <alignment horizontal="center" vertical="center" wrapText="1"/>
    </xf>
    <xf numFmtId="166" fontId="7" fillId="10" borderId="48" xfId="0" applyNumberFormat="1" applyFont="1" applyFill="1" applyBorder="1" applyAlignment="1">
      <alignment horizontal="center" vertical="center" wrapText="1"/>
    </xf>
    <xf numFmtId="166" fontId="7" fillId="10" borderId="48" xfId="0" applyNumberFormat="1" applyFont="1" applyFill="1" applyBorder="1" applyAlignment="1">
      <alignment horizontal="right" vertical="center" wrapText="1"/>
    </xf>
    <xf numFmtId="49" fontId="8" fillId="5" borderId="71" xfId="0" applyNumberFormat="1" applyFont="1" applyFill="1" applyBorder="1" applyAlignment="1">
      <alignment vertical="center" wrapText="1"/>
    </xf>
    <xf numFmtId="0" fontId="1" fillId="2" borderId="71" xfId="0" applyFont="1" applyFill="1" applyBorder="1" applyAlignment="1">
      <alignment horizontal="center" vertical="center" wrapText="1"/>
    </xf>
    <xf numFmtId="3" fontId="1" fillId="2" borderId="71" xfId="0" applyNumberFormat="1" applyFont="1" applyFill="1" applyBorder="1" applyAlignment="1">
      <alignment vertical="center" wrapText="1"/>
    </xf>
    <xf numFmtId="166" fontId="7" fillId="10" borderId="72" xfId="0" applyNumberFormat="1" applyFont="1" applyFill="1" applyBorder="1" applyAlignment="1">
      <alignment horizontal="center" vertical="center" wrapText="1"/>
    </xf>
    <xf numFmtId="166" fontId="3" fillId="3" borderId="16" xfId="0" applyNumberFormat="1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3" fontId="1" fillId="2" borderId="22" xfId="0" applyNumberFormat="1" applyFont="1" applyFill="1" applyBorder="1" applyAlignment="1">
      <alignment vertical="center" wrapText="1"/>
    </xf>
    <xf numFmtId="166" fontId="2" fillId="5" borderId="23" xfId="0" applyNumberFormat="1" applyFont="1" applyFill="1" applyBorder="1" applyAlignment="1">
      <alignment vertical="center" wrapText="1"/>
    </xf>
    <xf numFmtId="166" fontId="2" fillId="3" borderId="24" xfId="0" applyNumberFormat="1" applyFont="1" applyFill="1" applyBorder="1" applyAlignment="1">
      <alignment vertical="center" wrapText="1"/>
    </xf>
    <xf numFmtId="166" fontId="2" fillId="5" borderId="24" xfId="0" applyNumberFormat="1" applyFont="1" applyFill="1" applyBorder="1" applyAlignment="1">
      <alignment vertical="center" wrapText="1"/>
    </xf>
    <xf numFmtId="166" fontId="2" fillId="6" borderId="25" xfId="0" applyNumberFormat="1" applyFont="1" applyFill="1" applyBorder="1" applyAlignment="1">
      <alignment vertical="center" wrapText="1"/>
    </xf>
    <xf numFmtId="49" fontId="1" fillId="2" borderId="19" xfId="0" applyNumberFormat="1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165" fontId="2" fillId="2" borderId="19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7" borderId="19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49" fontId="5" fillId="8" borderId="26" xfId="0" applyNumberFormat="1" applyFont="1" applyFill="1" applyBorder="1" applyAlignment="1">
      <alignment horizontal="center" vertical="center" wrapText="1"/>
    </xf>
    <xf numFmtId="49" fontId="5" fillId="8" borderId="20" xfId="0" applyNumberFormat="1" applyFont="1" applyFill="1" applyBorder="1" applyAlignment="1">
      <alignment horizontal="center" vertical="center" wrapText="1"/>
    </xf>
    <xf numFmtId="49" fontId="1" fillId="8" borderId="27" xfId="0" applyNumberFormat="1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165" fontId="2" fillId="2" borderId="19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5" fillId="2" borderId="28" xfId="0" applyNumberFormat="1" applyFont="1" applyFill="1" applyBorder="1" applyAlignment="1">
      <alignment vertical="center" wrapText="1"/>
    </xf>
    <xf numFmtId="9" fontId="1" fillId="2" borderId="29" xfId="0" applyNumberFormat="1" applyFont="1" applyFill="1" applyBorder="1" applyAlignment="1">
      <alignment vertical="center" wrapText="1"/>
    </xf>
    <xf numFmtId="0" fontId="2" fillId="7" borderId="19" xfId="0" applyFont="1" applyFill="1" applyBorder="1" applyAlignment="1">
      <alignment vertical="center" wrapText="1"/>
    </xf>
    <xf numFmtId="49" fontId="5" fillId="8" borderId="30" xfId="0" applyNumberFormat="1" applyFont="1" applyFill="1" applyBorder="1" applyAlignment="1">
      <alignment vertical="center" wrapText="1"/>
    </xf>
    <xf numFmtId="9" fontId="5" fillId="8" borderId="32" xfId="0" applyNumberFormat="1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2" fillId="7" borderId="18" xfId="0" applyFont="1" applyFill="1" applyBorder="1" applyAlignment="1">
      <alignment vertical="center" wrapText="1"/>
    </xf>
    <xf numFmtId="49" fontId="5" fillId="8" borderId="44" xfId="0" applyNumberFormat="1" applyFont="1" applyFill="1" applyBorder="1" applyAlignment="1">
      <alignment vertical="center" wrapText="1"/>
    </xf>
    <xf numFmtId="0" fontId="5" fillId="7" borderId="19" xfId="0" applyFont="1" applyFill="1" applyBorder="1" applyAlignment="1">
      <alignment vertical="center" wrapText="1"/>
    </xf>
    <xf numFmtId="165" fontId="5" fillId="2" borderId="19" xfId="0" applyNumberFormat="1" applyFont="1" applyFill="1" applyBorder="1" applyAlignment="1">
      <alignment vertical="center" wrapText="1"/>
    </xf>
    <xf numFmtId="49" fontId="1" fillId="0" borderId="48" xfId="0" applyNumberFormat="1" applyFont="1" applyFill="1" applyBorder="1" applyAlignment="1">
      <alignment horizontal="left" vertical="center" wrapText="1"/>
    </xf>
    <xf numFmtId="49" fontId="1" fillId="0" borderId="48" xfId="0" applyNumberFormat="1" applyFont="1" applyFill="1" applyBorder="1" applyAlignment="1">
      <alignment horizontal="center" vertical="center" wrapText="1"/>
    </xf>
    <xf numFmtId="1" fontId="1" fillId="0" borderId="48" xfId="0" applyNumberFormat="1" applyFont="1" applyFill="1" applyBorder="1" applyAlignment="1">
      <alignment horizontal="center" vertical="center" wrapText="1"/>
    </xf>
    <xf numFmtId="166" fontId="1" fillId="0" borderId="48" xfId="0" applyNumberFormat="1" applyFont="1" applyFill="1" applyBorder="1" applyAlignment="1">
      <alignment horizontal="right" vertical="center" wrapText="1"/>
    </xf>
    <xf numFmtId="49" fontId="6" fillId="0" borderId="48" xfId="0" applyNumberFormat="1" applyFont="1" applyFill="1" applyBorder="1" applyAlignment="1">
      <alignment vertical="center" wrapText="1"/>
    </xf>
    <xf numFmtId="49" fontId="6" fillId="0" borderId="48" xfId="0" applyNumberFormat="1" applyFont="1" applyFill="1" applyBorder="1" applyAlignment="1">
      <alignment horizontal="center" vertical="center" wrapText="1"/>
    </xf>
    <xf numFmtId="0" fontId="6" fillId="0" borderId="48" xfId="0" applyNumberFormat="1" applyFont="1" applyFill="1" applyBorder="1" applyAlignment="1">
      <alignment horizontal="center" vertical="center" wrapText="1"/>
    </xf>
    <xf numFmtId="49" fontId="6" fillId="0" borderId="48" xfId="0" applyNumberFormat="1" applyFont="1" applyFill="1" applyBorder="1" applyAlignment="1">
      <alignment horizontal="left" vertical="center" wrapText="1"/>
    </xf>
    <xf numFmtId="166" fontId="6" fillId="0" borderId="48" xfId="0" applyNumberFormat="1" applyFont="1" applyFill="1" applyBorder="1" applyAlignment="1">
      <alignment vertical="center" wrapText="1"/>
    </xf>
    <xf numFmtId="166" fontId="1" fillId="0" borderId="48" xfId="0" applyNumberFormat="1" applyFont="1" applyFill="1" applyBorder="1" applyAlignment="1">
      <alignment vertical="center" wrapText="1"/>
    </xf>
    <xf numFmtId="49" fontId="1" fillId="0" borderId="48" xfId="0" applyNumberFormat="1" applyFont="1" applyFill="1" applyBorder="1" applyAlignment="1">
      <alignment vertical="center" wrapText="1"/>
    </xf>
    <xf numFmtId="0" fontId="1" fillId="0" borderId="48" xfId="0" applyNumberFormat="1" applyFont="1" applyFill="1" applyBorder="1" applyAlignment="1">
      <alignment horizontal="center" vertical="center" wrapText="1"/>
    </xf>
    <xf numFmtId="49" fontId="1" fillId="0" borderId="47" xfId="0" applyNumberFormat="1" applyFont="1" applyFill="1" applyBorder="1" applyAlignment="1">
      <alignment vertical="center" wrapText="1"/>
    </xf>
    <xf numFmtId="49" fontId="1" fillId="0" borderId="47" xfId="0" applyNumberFormat="1" applyFont="1" applyFill="1" applyBorder="1" applyAlignment="1">
      <alignment horizontal="center" vertical="center" wrapText="1"/>
    </xf>
    <xf numFmtId="0" fontId="1" fillId="0" borderId="47" xfId="0" applyNumberFormat="1" applyFont="1" applyFill="1" applyBorder="1" applyAlignment="1">
      <alignment horizontal="center" vertical="center" wrapText="1"/>
    </xf>
    <xf numFmtId="49" fontId="1" fillId="0" borderId="47" xfId="0" applyNumberFormat="1" applyFont="1" applyFill="1" applyBorder="1" applyAlignment="1">
      <alignment horizontal="left" vertical="center" wrapText="1"/>
    </xf>
    <xf numFmtId="166" fontId="1" fillId="0" borderId="87" xfId="0" applyNumberFormat="1" applyFont="1" applyFill="1" applyBorder="1" applyAlignment="1">
      <alignment vertical="center" wrapText="1"/>
    </xf>
    <xf numFmtId="0" fontId="1" fillId="10" borderId="47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0" xfId="0" applyNumberFormat="1" applyFont="1" applyAlignment="1">
      <alignment vertical="center" wrapText="1"/>
    </xf>
    <xf numFmtId="164" fontId="1" fillId="10" borderId="6" xfId="1" applyFont="1" applyFill="1" applyBorder="1" applyAlignment="1">
      <alignment vertical="center" wrapText="1"/>
    </xf>
    <xf numFmtId="164" fontId="1" fillId="2" borderId="6" xfId="1" applyFont="1" applyFill="1" applyBorder="1" applyAlignment="1">
      <alignment horizontal="right" vertical="center" wrapText="1"/>
    </xf>
    <xf numFmtId="164" fontId="5" fillId="8" borderId="45" xfId="1" applyFont="1" applyFill="1" applyBorder="1" applyAlignment="1">
      <alignment vertical="center" wrapText="1"/>
    </xf>
    <xf numFmtId="164" fontId="5" fillId="8" borderId="46" xfId="1" applyFont="1" applyFill="1" applyBorder="1" applyAlignment="1">
      <alignment vertical="center" wrapText="1"/>
    </xf>
    <xf numFmtId="164" fontId="5" fillId="8" borderId="31" xfId="1" applyFont="1" applyFill="1" applyBorder="1" applyAlignment="1">
      <alignment vertical="center" wrapText="1"/>
    </xf>
    <xf numFmtId="164" fontId="5" fillId="2" borderId="6" xfId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49" fontId="2" fillId="5" borderId="54" xfId="0" applyNumberFormat="1" applyFont="1" applyFill="1" applyBorder="1" applyAlignment="1">
      <alignment horizontal="left" vertical="center" wrapText="1"/>
    </xf>
    <xf numFmtId="49" fontId="2" fillId="5" borderId="55" xfId="0" applyNumberFormat="1" applyFont="1" applyFill="1" applyBorder="1" applyAlignment="1">
      <alignment horizontal="left" vertical="center" wrapText="1"/>
    </xf>
    <xf numFmtId="49" fontId="2" fillId="5" borderId="56" xfId="0" applyNumberFormat="1" applyFont="1" applyFill="1" applyBorder="1" applyAlignment="1">
      <alignment horizontal="left" vertical="center" wrapText="1"/>
    </xf>
    <xf numFmtId="49" fontId="2" fillId="5" borderId="59" xfId="0" applyNumberFormat="1" applyFont="1" applyFill="1" applyBorder="1" applyAlignment="1">
      <alignment horizontal="left" vertical="center" wrapText="1"/>
    </xf>
    <xf numFmtId="49" fontId="2" fillId="5" borderId="60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1" fillId="2" borderId="19" xfId="0" applyNumberFormat="1" applyFont="1" applyFill="1" applyBorder="1" applyAlignment="1">
      <alignment horizontal="left" vertical="center" wrapText="1"/>
    </xf>
    <xf numFmtId="49" fontId="1" fillId="2" borderId="40" xfId="0" applyNumberFormat="1" applyFont="1" applyFill="1" applyBorder="1" applyAlignment="1">
      <alignment horizontal="left" vertical="center" wrapText="1"/>
    </xf>
    <xf numFmtId="49" fontId="3" fillId="3" borderId="73" xfId="0" applyNumberFormat="1" applyFont="1" applyFill="1" applyBorder="1" applyAlignment="1">
      <alignment horizontal="left" vertical="center" wrapText="1"/>
    </xf>
    <xf numFmtId="49" fontId="3" fillId="3" borderId="64" xfId="0" applyNumberFormat="1" applyFont="1" applyFill="1" applyBorder="1" applyAlignment="1">
      <alignment horizontal="left" vertical="center" wrapText="1"/>
    </xf>
    <xf numFmtId="49" fontId="3" fillId="3" borderId="65" xfId="0" applyNumberFormat="1" applyFont="1" applyFill="1" applyBorder="1" applyAlignment="1">
      <alignment horizontal="left" vertical="center" wrapText="1"/>
    </xf>
    <xf numFmtId="49" fontId="3" fillId="3" borderId="59" xfId="0" applyNumberFormat="1" applyFont="1" applyFill="1" applyBorder="1" applyAlignment="1">
      <alignment horizontal="left" vertical="center" wrapText="1"/>
    </xf>
    <xf numFmtId="49" fontId="3" fillId="3" borderId="60" xfId="0" applyNumberFormat="1" applyFont="1" applyFill="1" applyBorder="1" applyAlignment="1">
      <alignment horizontal="left" vertical="center" wrapText="1"/>
    </xf>
    <xf numFmtId="49" fontId="3" fillId="3" borderId="62" xfId="0" applyNumberFormat="1" applyFont="1" applyFill="1" applyBorder="1" applyAlignment="1">
      <alignment horizontal="left" vertical="center" wrapText="1"/>
    </xf>
    <xf numFmtId="49" fontId="2" fillId="5" borderId="63" xfId="0" applyNumberFormat="1" applyFont="1" applyFill="1" applyBorder="1" applyAlignment="1">
      <alignment horizontal="left" vertical="center" wrapText="1"/>
    </xf>
    <xf numFmtId="49" fontId="2" fillId="5" borderId="64" xfId="0" applyNumberFormat="1" applyFont="1" applyFill="1" applyBorder="1" applyAlignment="1">
      <alignment horizontal="left" vertical="center" wrapText="1"/>
    </xf>
    <xf numFmtId="49" fontId="2" fillId="5" borderId="65" xfId="0" applyNumberFormat="1" applyFont="1" applyFill="1" applyBorder="1" applyAlignment="1">
      <alignment horizontal="left" vertical="center" wrapText="1"/>
    </xf>
    <xf numFmtId="49" fontId="2" fillId="3" borderId="66" xfId="0" applyNumberFormat="1" applyFont="1" applyFill="1" applyBorder="1" applyAlignment="1">
      <alignment horizontal="left" vertical="center" wrapText="1"/>
    </xf>
    <xf numFmtId="49" fontId="2" fillId="3" borderId="57" xfId="0" applyNumberFormat="1" applyFont="1" applyFill="1" applyBorder="1" applyAlignment="1">
      <alignment horizontal="left" vertical="center" wrapText="1"/>
    </xf>
    <xf numFmtId="49" fontId="2" fillId="3" borderId="58" xfId="0" applyNumberFormat="1" applyFont="1" applyFill="1" applyBorder="1" applyAlignment="1">
      <alignment horizontal="left" vertical="center" wrapText="1"/>
    </xf>
    <xf numFmtId="49" fontId="2" fillId="5" borderId="66" xfId="0" applyNumberFormat="1" applyFont="1" applyFill="1" applyBorder="1" applyAlignment="1">
      <alignment horizontal="left" vertical="center" wrapText="1"/>
    </xf>
    <xf numFmtId="49" fontId="2" fillId="5" borderId="57" xfId="0" applyNumberFormat="1" applyFont="1" applyFill="1" applyBorder="1" applyAlignment="1">
      <alignment horizontal="left" vertical="center" wrapText="1"/>
    </xf>
    <xf numFmtId="49" fontId="2" fillId="5" borderId="58" xfId="0" applyNumberFormat="1" applyFont="1" applyFill="1" applyBorder="1" applyAlignment="1">
      <alignment horizontal="left" vertical="center" wrapText="1"/>
    </xf>
    <xf numFmtId="49" fontId="2" fillId="5" borderId="67" xfId="0" applyNumberFormat="1" applyFont="1" applyFill="1" applyBorder="1" applyAlignment="1">
      <alignment horizontal="left" vertical="center" wrapText="1"/>
    </xf>
    <xf numFmtId="49" fontId="2" fillId="5" borderId="68" xfId="0" applyNumberFormat="1" applyFont="1" applyFill="1" applyBorder="1" applyAlignment="1">
      <alignment horizontal="left" vertical="center" wrapText="1"/>
    </xf>
    <xf numFmtId="49" fontId="2" fillId="5" borderId="69" xfId="0" applyNumberFormat="1" applyFont="1" applyFill="1" applyBorder="1" applyAlignment="1">
      <alignment horizontal="left" vertical="center" wrapText="1"/>
    </xf>
    <xf numFmtId="49" fontId="3" fillId="3" borderId="74" xfId="0" applyNumberFormat="1" applyFont="1" applyFill="1" applyBorder="1" applyAlignment="1">
      <alignment horizontal="left" vertical="center" wrapText="1"/>
    </xf>
    <xf numFmtId="49" fontId="3" fillId="3" borderId="75" xfId="0" applyNumberFormat="1" applyFont="1" applyFill="1" applyBorder="1" applyAlignment="1">
      <alignment horizontal="left" vertical="center" wrapText="1"/>
    </xf>
    <xf numFmtId="49" fontId="3" fillId="3" borderId="76" xfId="0" applyNumberFormat="1" applyFont="1" applyFill="1" applyBorder="1" applyAlignment="1">
      <alignment horizontal="left" vertical="center" wrapText="1"/>
    </xf>
    <xf numFmtId="49" fontId="2" fillId="3" borderId="6" xfId="0" applyNumberFormat="1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49" fontId="1" fillId="2" borderId="50" xfId="0" applyNumberFormat="1" applyFont="1" applyFill="1" applyBorder="1" applyAlignment="1">
      <alignment horizontal="left" vertical="center" wrapText="1"/>
    </xf>
    <xf numFmtId="49" fontId="1" fillId="2" borderId="51" xfId="0" applyNumberFormat="1" applyFont="1" applyFill="1" applyBorder="1" applyAlignment="1">
      <alignment horizontal="left" vertical="center" wrapText="1"/>
    </xf>
    <xf numFmtId="49" fontId="1" fillId="2" borderId="41" xfId="0" applyNumberFormat="1" applyFont="1" applyFill="1" applyBorder="1" applyAlignment="1">
      <alignment horizontal="left" vertical="center" wrapText="1"/>
    </xf>
    <xf numFmtId="49" fontId="1" fillId="2" borderId="42" xfId="0" applyNumberFormat="1" applyFont="1" applyFill="1" applyBorder="1" applyAlignment="1">
      <alignment horizontal="left" vertical="center" wrapText="1"/>
    </xf>
    <xf numFmtId="49" fontId="1" fillId="2" borderId="43" xfId="0" applyNumberFormat="1" applyFont="1" applyFill="1" applyBorder="1" applyAlignment="1">
      <alignment horizontal="left" vertical="center" wrapText="1"/>
    </xf>
    <xf numFmtId="49" fontId="5" fillId="2" borderId="36" xfId="0" applyNumberFormat="1" applyFont="1" applyFill="1" applyBorder="1" applyAlignment="1">
      <alignment horizontal="left" vertical="center" wrapText="1"/>
    </xf>
    <xf numFmtId="49" fontId="5" fillId="2" borderId="37" xfId="0" applyNumberFormat="1" applyFont="1" applyFill="1" applyBorder="1" applyAlignment="1">
      <alignment horizontal="left" vertical="center" wrapText="1"/>
    </xf>
    <xf numFmtId="49" fontId="5" fillId="2" borderId="38" xfId="0" applyNumberFormat="1" applyFont="1" applyFill="1" applyBorder="1" applyAlignment="1">
      <alignment horizontal="left" vertical="center" wrapText="1"/>
    </xf>
    <xf numFmtId="49" fontId="1" fillId="2" borderId="37" xfId="0" applyNumberFormat="1" applyFont="1" applyFill="1" applyBorder="1" applyAlignment="1">
      <alignment horizontal="left" vertical="center" wrapText="1"/>
    </xf>
    <xf numFmtId="49" fontId="8" fillId="9" borderId="52" xfId="0" applyNumberFormat="1" applyFont="1" applyFill="1" applyBorder="1" applyAlignment="1">
      <alignment horizontal="center" vertical="center" wrapText="1"/>
    </xf>
    <xf numFmtId="49" fontId="8" fillId="9" borderId="42" xfId="0" applyNumberFormat="1" applyFont="1" applyFill="1" applyBorder="1" applyAlignment="1">
      <alignment horizontal="center" vertical="center" wrapText="1"/>
    </xf>
    <xf numFmtId="49" fontId="8" fillId="9" borderId="53" xfId="0" applyNumberFormat="1" applyFont="1" applyFill="1" applyBorder="1" applyAlignment="1">
      <alignment horizontal="center" vertical="center" wrapText="1"/>
    </xf>
    <xf numFmtId="49" fontId="8" fillId="9" borderId="33" xfId="0" applyNumberFormat="1" applyFont="1" applyFill="1" applyBorder="1" applyAlignment="1">
      <alignment horizontal="center" vertical="center" wrapText="1"/>
    </xf>
    <xf numFmtId="49" fontId="8" fillId="9" borderId="34" xfId="0" applyNumberFormat="1" applyFont="1" applyFill="1" applyBorder="1" applyAlignment="1">
      <alignment horizontal="center" vertical="center" wrapText="1"/>
    </xf>
    <xf numFmtId="49" fontId="8" fillId="9" borderId="35" xfId="0" applyNumberFormat="1" applyFont="1" applyFill="1" applyBorder="1" applyAlignment="1">
      <alignment horizontal="center" vertical="center" wrapText="1"/>
    </xf>
    <xf numFmtId="49" fontId="5" fillId="0" borderId="74" xfId="0" applyNumberFormat="1" applyFont="1" applyFill="1" applyBorder="1" applyAlignment="1">
      <alignment horizontal="left" vertical="center" wrapText="1"/>
    </xf>
    <xf numFmtId="49" fontId="5" fillId="0" borderId="75" xfId="0" applyNumberFormat="1" applyFont="1" applyFill="1" applyBorder="1" applyAlignment="1">
      <alignment horizontal="left" vertical="center" wrapText="1"/>
    </xf>
    <xf numFmtId="49" fontId="5" fillId="0" borderId="86" xfId="0" applyNumberFormat="1" applyFont="1" applyFill="1" applyBorder="1" applyAlignment="1">
      <alignment horizontal="left" vertical="center" wrapText="1"/>
    </xf>
    <xf numFmtId="49" fontId="5" fillId="0" borderId="77" xfId="0" applyNumberFormat="1" applyFont="1" applyFill="1" applyBorder="1" applyAlignment="1">
      <alignment horizontal="left" vertical="center" wrapText="1"/>
    </xf>
    <xf numFmtId="49" fontId="5" fillId="0" borderId="78" xfId="0" applyNumberFormat="1" applyFont="1" applyFill="1" applyBorder="1" applyAlignment="1">
      <alignment horizontal="left" vertical="center" wrapText="1"/>
    </xf>
    <xf numFmtId="49" fontId="5" fillId="0" borderId="79" xfId="0" applyNumberFormat="1" applyFont="1" applyFill="1" applyBorder="1" applyAlignment="1">
      <alignment horizontal="left" vertical="center" wrapText="1"/>
    </xf>
    <xf numFmtId="49" fontId="5" fillId="0" borderId="80" xfId="0" applyNumberFormat="1" applyFont="1" applyFill="1" applyBorder="1" applyAlignment="1">
      <alignment horizontal="left" vertical="center" wrapText="1"/>
    </xf>
    <xf numFmtId="49" fontId="5" fillId="0" borderId="81" xfId="0" applyNumberFormat="1" applyFont="1" applyFill="1" applyBorder="1" applyAlignment="1">
      <alignment horizontal="left" vertical="center" wrapText="1"/>
    </xf>
    <xf numFmtId="49" fontId="5" fillId="0" borderId="82" xfId="0" applyNumberFormat="1" applyFont="1" applyFill="1" applyBorder="1" applyAlignment="1">
      <alignment horizontal="left" vertical="center" wrapText="1"/>
    </xf>
    <xf numFmtId="49" fontId="5" fillId="0" borderId="85" xfId="0" applyNumberFormat="1" applyFont="1" applyFill="1" applyBorder="1" applyAlignment="1">
      <alignment horizontal="left" vertical="center" wrapText="1"/>
    </xf>
    <xf numFmtId="49" fontId="5" fillId="0" borderId="84" xfId="0" applyNumberFormat="1" applyFont="1" applyFill="1" applyBorder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6</xdr:col>
      <xdr:colOff>919162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57435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95"/>
  <sheetViews>
    <sheetView showGridLines="0" tabSelected="1" topLeftCell="A69" zoomScale="120" zoomScaleNormal="120" zoomScaleSheetLayoutView="100" workbookViewId="0">
      <selection activeCell="F59" sqref="B59:F59"/>
    </sheetView>
  </sheetViews>
  <sheetFormatPr defaultColWidth="10.85546875" defaultRowHeight="11.25" customHeight="1"/>
  <cols>
    <col min="1" max="1" width="4.42578125" style="2" customWidth="1"/>
    <col min="2" max="2" width="17.7109375" style="2" customWidth="1"/>
    <col min="3" max="3" width="17.5703125" style="2" customWidth="1"/>
    <col min="4" max="4" width="9.42578125" style="2" customWidth="1"/>
    <col min="5" max="5" width="16.5703125" style="2" customWidth="1"/>
    <col min="6" max="6" width="11" style="2" customWidth="1"/>
    <col min="7" max="7" width="15.7109375" style="2" customWidth="1"/>
    <col min="8" max="251" width="10.85546875" style="2" customWidth="1"/>
    <col min="252" max="16384" width="10.85546875" style="3"/>
  </cols>
  <sheetData>
    <row r="1" spans="1:7" ht="15" customHeight="1">
      <c r="A1" s="1"/>
      <c r="B1" s="1"/>
      <c r="C1" s="1"/>
      <c r="D1" s="1"/>
      <c r="E1" s="1"/>
      <c r="F1" s="1"/>
      <c r="G1" s="1"/>
    </row>
    <row r="2" spans="1:7" ht="15" customHeight="1">
      <c r="A2" s="1"/>
      <c r="B2" s="1"/>
      <c r="C2" s="1"/>
      <c r="D2" s="1"/>
      <c r="E2" s="1"/>
      <c r="F2" s="1"/>
      <c r="G2" s="1"/>
    </row>
    <row r="3" spans="1:7" ht="15" customHeight="1">
      <c r="A3" s="1"/>
      <c r="B3" s="1"/>
      <c r="C3" s="1"/>
      <c r="D3" s="1"/>
      <c r="E3" s="1"/>
      <c r="F3" s="1"/>
      <c r="G3" s="1"/>
    </row>
    <row r="4" spans="1:7" ht="15" customHeight="1">
      <c r="A4" s="1"/>
      <c r="B4" s="1"/>
      <c r="C4" s="1"/>
      <c r="D4" s="1"/>
      <c r="E4" s="1"/>
      <c r="F4" s="1"/>
      <c r="G4" s="1"/>
    </row>
    <row r="5" spans="1:7" ht="15" customHeight="1">
      <c r="A5" s="1"/>
      <c r="B5" s="1"/>
      <c r="C5" s="1"/>
      <c r="D5" s="1"/>
      <c r="E5" s="1"/>
      <c r="F5" s="1"/>
      <c r="G5" s="1"/>
    </row>
    <row r="6" spans="1:7" ht="15" customHeight="1">
      <c r="A6" s="1"/>
      <c r="B6" s="1"/>
      <c r="C6" s="1"/>
      <c r="D6" s="1"/>
      <c r="E6" s="1"/>
      <c r="F6" s="1"/>
      <c r="G6" s="1"/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"/>
      <c r="B8" s="4"/>
      <c r="C8" s="5"/>
      <c r="D8" s="1"/>
      <c r="E8" s="5"/>
      <c r="F8" s="5"/>
      <c r="G8" s="5"/>
    </row>
    <row r="9" spans="1:7" ht="12.75">
      <c r="A9" s="6"/>
      <c r="B9" s="7" t="s">
        <v>0</v>
      </c>
      <c r="C9" s="8" t="s">
        <v>1</v>
      </c>
      <c r="D9" s="9"/>
      <c r="E9" s="155" t="s">
        <v>2</v>
      </c>
      <c r="F9" s="156"/>
      <c r="G9" s="10">
        <v>6000</v>
      </c>
    </row>
    <row r="10" spans="1:7" ht="12.75">
      <c r="A10" s="6"/>
      <c r="B10" s="11" t="s">
        <v>3</v>
      </c>
      <c r="C10" s="12" t="s">
        <v>4</v>
      </c>
      <c r="D10" s="9"/>
      <c r="E10" s="121" t="s">
        <v>5</v>
      </c>
      <c r="F10" s="122"/>
      <c r="G10" s="8" t="s">
        <v>6</v>
      </c>
    </row>
    <row r="11" spans="1:7" ht="12.75">
      <c r="A11" s="6"/>
      <c r="B11" s="11" t="s">
        <v>7</v>
      </c>
      <c r="C11" s="8" t="s">
        <v>8</v>
      </c>
      <c r="D11" s="9"/>
      <c r="E11" s="121" t="s">
        <v>9</v>
      </c>
      <c r="F11" s="122"/>
      <c r="G11" s="115">
        <v>320</v>
      </c>
    </row>
    <row r="12" spans="1:7" ht="11.25" customHeight="1">
      <c r="A12" s="6"/>
      <c r="B12" s="11" t="s">
        <v>10</v>
      </c>
      <c r="C12" s="8" t="s">
        <v>11</v>
      </c>
      <c r="D12" s="9"/>
      <c r="E12" s="157" t="s">
        <v>12</v>
      </c>
      <c r="F12" s="158"/>
      <c r="G12" s="116">
        <f>(G9*G11)</f>
        <v>1920000</v>
      </c>
    </row>
    <row r="13" spans="1:7" ht="12.75">
      <c r="A13" s="6"/>
      <c r="B13" s="11" t="s">
        <v>13</v>
      </c>
      <c r="C13" s="8" t="s">
        <v>14</v>
      </c>
      <c r="D13" s="9"/>
      <c r="E13" s="121" t="s">
        <v>15</v>
      </c>
      <c r="F13" s="122"/>
      <c r="G13" s="8" t="s">
        <v>16</v>
      </c>
    </row>
    <row r="14" spans="1:7" ht="12.75">
      <c r="A14" s="6"/>
      <c r="B14" s="11" t="s">
        <v>17</v>
      </c>
      <c r="C14" s="12" t="s">
        <v>18</v>
      </c>
      <c r="D14" s="9"/>
      <c r="E14" s="121" t="s">
        <v>19</v>
      </c>
      <c r="F14" s="122"/>
      <c r="G14" s="8" t="s">
        <v>20</v>
      </c>
    </row>
    <row r="15" spans="1:7" ht="12.75">
      <c r="A15" s="6"/>
      <c r="B15" s="11" t="s">
        <v>21</v>
      </c>
      <c r="C15" s="14">
        <v>44197</v>
      </c>
      <c r="D15" s="9"/>
      <c r="E15" s="121" t="s">
        <v>22</v>
      </c>
      <c r="F15" s="122"/>
      <c r="G15" s="8" t="s">
        <v>23</v>
      </c>
    </row>
    <row r="16" spans="1:7" ht="12" customHeight="1">
      <c r="A16" s="1"/>
      <c r="B16" s="15"/>
      <c r="C16" s="16"/>
      <c r="D16" s="5"/>
      <c r="E16" s="17"/>
      <c r="F16" s="17"/>
      <c r="G16" s="18"/>
    </row>
    <row r="17" spans="1:7" ht="12" customHeight="1">
      <c r="A17" s="19"/>
      <c r="B17" s="123" t="s">
        <v>24</v>
      </c>
      <c r="C17" s="124"/>
      <c r="D17" s="124"/>
      <c r="E17" s="124"/>
      <c r="F17" s="124"/>
      <c r="G17" s="124"/>
    </row>
    <row r="18" spans="1:7" ht="12" customHeight="1">
      <c r="A18" s="1"/>
      <c r="B18" s="20"/>
      <c r="C18" s="21"/>
      <c r="D18" s="21"/>
      <c r="E18" s="21"/>
      <c r="F18" s="22"/>
      <c r="G18" s="22"/>
    </row>
    <row r="19" spans="1:7" ht="12" customHeight="1">
      <c r="A19" s="6"/>
      <c r="B19" s="125" t="s">
        <v>25</v>
      </c>
      <c r="C19" s="126"/>
      <c r="D19" s="126"/>
      <c r="E19" s="126"/>
      <c r="F19" s="126"/>
      <c r="G19" s="127"/>
    </row>
    <row r="20" spans="1:7" ht="24" customHeight="1">
      <c r="A20" s="19"/>
      <c r="B20" s="23" t="s">
        <v>26</v>
      </c>
      <c r="C20" s="23" t="s">
        <v>27</v>
      </c>
      <c r="D20" s="23" t="s">
        <v>28</v>
      </c>
      <c r="E20" s="23" t="s">
        <v>29</v>
      </c>
      <c r="F20" s="23" t="s">
        <v>30</v>
      </c>
      <c r="G20" s="23" t="s">
        <v>31</v>
      </c>
    </row>
    <row r="21" spans="1:7" ht="12.75">
      <c r="A21" s="19"/>
      <c r="B21" s="24" t="s">
        <v>32</v>
      </c>
      <c r="C21" s="25" t="s">
        <v>33</v>
      </c>
      <c r="D21" s="26">
        <v>0.3</v>
      </c>
      <c r="E21" s="24" t="s">
        <v>34</v>
      </c>
      <c r="F21" s="13">
        <v>20000</v>
      </c>
      <c r="G21" s="13">
        <f>(D21*F21)</f>
        <v>6000</v>
      </c>
    </row>
    <row r="22" spans="1:7" ht="12.75">
      <c r="A22" s="19"/>
      <c r="B22" s="24" t="s">
        <v>35</v>
      </c>
      <c r="C22" s="25" t="s">
        <v>33</v>
      </c>
      <c r="D22" s="26">
        <v>0.2</v>
      </c>
      <c r="E22" s="24" t="s">
        <v>36</v>
      </c>
      <c r="F22" s="13">
        <v>20000</v>
      </c>
      <c r="G22" s="13">
        <f t="shared" ref="G22:G27" si="0">(D22*F22)</f>
        <v>4000</v>
      </c>
    </row>
    <row r="23" spans="1:7" ht="12.75">
      <c r="A23" s="19"/>
      <c r="B23" s="24" t="s">
        <v>37</v>
      </c>
      <c r="C23" s="25" t="s">
        <v>33</v>
      </c>
      <c r="D23" s="26">
        <v>0.5</v>
      </c>
      <c r="E23" s="24" t="s">
        <v>38</v>
      </c>
      <c r="F23" s="13">
        <v>20000</v>
      </c>
      <c r="G23" s="27">
        <f t="shared" si="0"/>
        <v>10000</v>
      </c>
    </row>
    <row r="24" spans="1:7" ht="12.75">
      <c r="A24" s="28"/>
      <c r="B24" s="24" t="s">
        <v>39</v>
      </c>
      <c r="C24" s="25" t="s">
        <v>33</v>
      </c>
      <c r="D24" s="26">
        <v>0.8</v>
      </c>
      <c r="E24" s="24" t="s">
        <v>36</v>
      </c>
      <c r="F24" s="13">
        <v>20000</v>
      </c>
      <c r="G24" s="27">
        <f t="shared" si="0"/>
        <v>16000</v>
      </c>
    </row>
    <row r="25" spans="1:7" ht="12.75">
      <c r="A25" s="28"/>
      <c r="B25" s="29" t="s">
        <v>40</v>
      </c>
      <c r="C25" s="25" t="s">
        <v>33</v>
      </c>
      <c r="D25" s="30">
        <v>1</v>
      </c>
      <c r="E25" s="29" t="s">
        <v>41</v>
      </c>
      <c r="F25" s="13">
        <v>20000</v>
      </c>
      <c r="G25" s="27">
        <f t="shared" si="0"/>
        <v>20000</v>
      </c>
    </row>
    <row r="26" spans="1:7" ht="12.75">
      <c r="A26" s="28"/>
      <c r="B26" s="29" t="s">
        <v>42</v>
      </c>
      <c r="C26" s="25" t="s">
        <v>33</v>
      </c>
      <c r="D26" s="30">
        <v>0.8</v>
      </c>
      <c r="E26" s="29" t="s">
        <v>43</v>
      </c>
      <c r="F26" s="13">
        <v>20000</v>
      </c>
      <c r="G26" s="27">
        <f t="shared" si="0"/>
        <v>16000</v>
      </c>
    </row>
    <row r="27" spans="1:7" ht="12.75">
      <c r="A27" s="28"/>
      <c r="B27" s="24" t="s">
        <v>44</v>
      </c>
      <c r="C27" s="25" t="s">
        <v>33</v>
      </c>
      <c r="D27" s="26">
        <v>0.4</v>
      </c>
      <c r="E27" s="24" t="s">
        <v>45</v>
      </c>
      <c r="F27" s="13">
        <v>20000</v>
      </c>
      <c r="G27" s="27">
        <f t="shared" si="0"/>
        <v>8000</v>
      </c>
    </row>
    <row r="28" spans="1:7" ht="12.75" customHeight="1">
      <c r="A28" s="19"/>
      <c r="B28" s="152"/>
      <c r="C28" s="153"/>
      <c r="D28" s="153"/>
      <c r="E28" s="153"/>
      <c r="F28" s="154"/>
      <c r="G28" s="31">
        <f>SUM(G21:G27)</f>
        <v>80000</v>
      </c>
    </row>
    <row r="29" spans="1:7" ht="12" customHeight="1">
      <c r="A29" s="1"/>
      <c r="B29" s="20"/>
      <c r="C29" s="22"/>
      <c r="D29" s="22"/>
      <c r="E29" s="22"/>
      <c r="F29" s="32"/>
      <c r="G29" s="32"/>
    </row>
    <row r="30" spans="1:7" ht="12" customHeight="1">
      <c r="A30" s="6"/>
      <c r="B30" s="128" t="s">
        <v>46</v>
      </c>
      <c r="C30" s="129"/>
      <c r="D30" s="129"/>
      <c r="E30" s="129"/>
      <c r="F30" s="129"/>
      <c r="G30" s="130"/>
    </row>
    <row r="31" spans="1:7" ht="24" customHeight="1">
      <c r="A31" s="6"/>
      <c r="B31" s="33" t="s">
        <v>26</v>
      </c>
      <c r="C31" s="33" t="s">
        <v>27</v>
      </c>
      <c r="D31" s="33" t="s">
        <v>28</v>
      </c>
      <c r="E31" s="33" t="s">
        <v>29</v>
      </c>
      <c r="F31" s="33" t="s">
        <v>30</v>
      </c>
      <c r="G31" s="33" t="s">
        <v>31</v>
      </c>
    </row>
    <row r="32" spans="1:7" ht="12.75">
      <c r="A32" s="28"/>
      <c r="B32" s="34"/>
      <c r="C32" s="35"/>
      <c r="D32" s="35"/>
      <c r="E32" s="36"/>
      <c r="F32" s="37"/>
      <c r="G32" s="37"/>
    </row>
    <row r="33" spans="1:9" ht="12" customHeight="1">
      <c r="A33" s="6"/>
      <c r="B33" s="134" t="s">
        <v>47</v>
      </c>
      <c r="C33" s="135"/>
      <c r="D33" s="135"/>
      <c r="E33" s="135"/>
      <c r="F33" s="136"/>
      <c r="G33" s="38">
        <f>SUM(G32:G32)</f>
        <v>0</v>
      </c>
    </row>
    <row r="34" spans="1:9" ht="12" customHeight="1">
      <c r="A34" s="1"/>
      <c r="B34" s="39"/>
      <c r="C34" s="40"/>
      <c r="D34" s="40"/>
      <c r="E34" s="40"/>
      <c r="F34" s="41"/>
      <c r="G34" s="41"/>
    </row>
    <row r="35" spans="1:9" ht="12" customHeight="1">
      <c r="A35" s="6"/>
      <c r="B35" s="128" t="s">
        <v>48</v>
      </c>
      <c r="C35" s="129"/>
      <c r="D35" s="129"/>
      <c r="E35" s="129"/>
      <c r="F35" s="129"/>
      <c r="G35" s="130"/>
    </row>
    <row r="36" spans="1:9" ht="24" customHeight="1">
      <c r="A36" s="6"/>
      <c r="B36" s="42" t="s">
        <v>26</v>
      </c>
      <c r="C36" s="42" t="s">
        <v>27</v>
      </c>
      <c r="D36" s="42" t="s">
        <v>28</v>
      </c>
      <c r="E36" s="42" t="s">
        <v>29</v>
      </c>
      <c r="F36" s="42" t="s">
        <v>30</v>
      </c>
      <c r="G36" s="42" t="s">
        <v>31</v>
      </c>
    </row>
    <row r="37" spans="1:9" ht="12.75">
      <c r="A37" s="19"/>
      <c r="B37" s="29" t="s">
        <v>49</v>
      </c>
      <c r="C37" s="113" t="s">
        <v>50</v>
      </c>
      <c r="D37" s="30">
        <v>0.125</v>
      </c>
      <c r="E37" s="44" t="s">
        <v>36</v>
      </c>
      <c r="F37" s="27">
        <v>120000</v>
      </c>
      <c r="G37" s="27">
        <f>F37*D37</f>
        <v>15000</v>
      </c>
      <c r="I37" s="114"/>
    </row>
    <row r="38" spans="1:9" ht="12.75">
      <c r="A38" s="28"/>
      <c r="B38" s="45" t="s">
        <v>51</v>
      </c>
      <c r="C38" s="43" t="s">
        <v>50</v>
      </c>
      <c r="D38" s="46">
        <v>0.125</v>
      </c>
      <c r="E38" s="47" t="s">
        <v>36</v>
      </c>
      <c r="F38" s="48">
        <v>333200</v>
      </c>
      <c r="G38" s="27">
        <f t="shared" ref="G38:G43" si="1">F38*D38</f>
        <v>41650</v>
      </c>
      <c r="I38" s="114"/>
    </row>
    <row r="39" spans="1:9" ht="12.75">
      <c r="A39" s="28"/>
      <c r="B39" s="49" t="s">
        <v>52</v>
      </c>
      <c r="C39" s="43" t="s">
        <v>50</v>
      </c>
      <c r="D39" s="50">
        <v>0.25</v>
      </c>
      <c r="E39" s="51" t="s">
        <v>36</v>
      </c>
      <c r="F39" s="27">
        <v>320000</v>
      </c>
      <c r="G39" s="27">
        <f t="shared" si="1"/>
        <v>80000</v>
      </c>
      <c r="I39" s="114"/>
    </row>
    <row r="40" spans="1:9" ht="12.75">
      <c r="B40" s="52" t="s">
        <v>53</v>
      </c>
      <c r="C40" s="43" t="s">
        <v>50</v>
      </c>
      <c r="D40" s="50">
        <v>0.125</v>
      </c>
      <c r="E40" s="52" t="s">
        <v>54</v>
      </c>
      <c r="F40" s="48">
        <v>320000</v>
      </c>
      <c r="G40" s="27">
        <f t="shared" si="1"/>
        <v>40000</v>
      </c>
      <c r="I40" s="114"/>
    </row>
    <row r="41" spans="1:9" ht="12.75">
      <c r="A41" s="28"/>
      <c r="B41" s="53" t="s">
        <v>55</v>
      </c>
      <c r="C41" s="43" t="s">
        <v>50</v>
      </c>
      <c r="D41" s="54">
        <v>0.25</v>
      </c>
      <c r="E41" s="55" t="s">
        <v>56</v>
      </c>
      <c r="F41" s="27">
        <v>120000</v>
      </c>
      <c r="G41" s="27">
        <f t="shared" si="1"/>
        <v>30000</v>
      </c>
      <c r="I41" s="114"/>
    </row>
    <row r="42" spans="1:9" ht="12.75">
      <c r="A42" s="28"/>
      <c r="B42" s="49" t="s">
        <v>57</v>
      </c>
      <c r="C42" s="43" t="s">
        <v>50</v>
      </c>
      <c r="D42" s="50">
        <v>0.125</v>
      </c>
      <c r="E42" s="51" t="s">
        <v>58</v>
      </c>
      <c r="F42" s="48">
        <v>120000</v>
      </c>
      <c r="G42" s="27">
        <f t="shared" si="1"/>
        <v>15000</v>
      </c>
      <c r="I42" s="114"/>
    </row>
    <row r="43" spans="1:9" ht="12.75">
      <c r="A43" s="28"/>
      <c r="B43" s="49" t="s">
        <v>59</v>
      </c>
      <c r="C43" s="43" t="s">
        <v>50</v>
      </c>
      <c r="D43" s="50">
        <v>0.125</v>
      </c>
      <c r="E43" s="51" t="s">
        <v>45</v>
      </c>
      <c r="F43" s="27">
        <v>400000</v>
      </c>
      <c r="G43" s="27">
        <f t="shared" si="1"/>
        <v>50000</v>
      </c>
      <c r="I43" s="114"/>
    </row>
    <row r="44" spans="1:9" ht="11.25" customHeight="1">
      <c r="A44" s="6"/>
      <c r="B44" s="137" t="s">
        <v>60</v>
      </c>
      <c r="C44" s="138"/>
      <c r="D44" s="138"/>
      <c r="E44" s="138"/>
      <c r="F44" s="139"/>
      <c r="G44" s="38">
        <f>SUM(G37:G43)</f>
        <v>271650</v>
      </c>
    </row>
    <row r="45" spans="1:9" ht="12" customHeight="1">
      <c r="A45" s="1"/>
      <c r="B45" s="39"/>
      <c r="C45" s="40"/>
      <c r="D45" s="40"/>
      <c r="E45" s="40"/>
      <c r="F45" s="41"/>
      <c r="G45" s="41"/>
    </row>
    <row r="46" spans="1:9" ht="12" customHeight="1">
      <c r="A46" s="6"/>
      <c r="B46" s="128" t="s">
        <v>61</v>
      </c>
      <c r="C46" s="129"/>
      <c r="D46" s="129"/>
      <c r="E46" s="129"/>
      <c r="F46" s="129"/>
      <c r="G46" s="130"/>
    </row>
    <row r="47" spans="1:9" ht="24" customHeight="1">
      <c r="A47" s="6"/>
      <c r="B47" s="42" t="s">
        <v>62</v>
      </c>
      <c r="C47" s="42" t="s">
        <v>63</v>
      </c>
      <c r="D47" s="42" t="s">
        <v>64</v>
      </c>
      <c r="E47" s="42" t="s">
        <v>29</v>
      </c>
      <c r="F47" s="42" t="s">
        <v>30</v>
      </c>
      <c r="G47" s="42" t="s">
        <v>31</v>
      </c>
    </row>
    <row r="48" spans="1:9" ht="12.75" customHeight="1">
      <c r="A48" s="19"/>
      <c r="B48" s="178" t="s">
        <v>65</v>
      </c>
      <c r="C48" s="179"/>
      <c r="D48" s="179"/>
      <c r="E48" s="179"/>
      <c r="F48" s="179"/>
      <c r="G48" s="180"/>
    </row>
    <row r="49" spans="1:7" ht="12.75">
      <c r="A49" s="28"/>
      <c r="B49" s="96" t="s">
        <v>66</v>
      </c>
      <c r="C49" s="97" t="s">
        <v>67</v>
      </c>
      <c r="D49" s="98">
        <v>250</v>
      </c>
      <c r="E49" s="96" t="s">
        <v>68</v>
      </c>
      <c r="F49" s="99">
        <v>450</v>
      </c>
      <c r="G49" s="99">
        <f>D49*F49</f>
        <v>112500</v>
      </c>
    </row>
    <row r="50" spans="1:7" ht="12.75">
      <c r="A50" s="28"/>
      <c r="B50" s="96" t="s">
        <v>69</v>
      </c>
      <c r="C50" s="97" t="s">
        <v>70</v>
      </c>
      <c r="D50" s="98">
        <v>1</v>
      </c>
      <c r="E50" s="96" t="s">
        <v>71</v>
      </c>
      <c r="F50" s="99">
        <v>3890</v>
      </c>
      <c r="G50" s="99">
        <f>D50*F50</f>
        <v>3890</v>
      </c>
    </row>
    <row r="51" spans="1:7" ht="12.75" customHeight="1">
      <c r="A51" s="19"/>
      <c r="B51" s="175" t="s">
        <v>72</v>
      </c>
      <c r="C51" s="176"/>
      <c r="D51" s="176"/>
      <c r="E51" s="176"/>
      <c r="F51" s="176"/>
      <c r="G51" s="177"/>
    </row>
    <row r="52" spans="1:7" ht="12.75">
      <c r="A52" s="28"/>
      <c r="B52" s="100" t="s">
        <v>73</v>
      </c>
      <c r="C52" s="101" t="s">
        <v>67</v>
      </c>
      <c r="D52" s="102">
        <v>300</v>
      </c>
      <c r="E52" s="103" t="s">
        <v>74</v>
      </c>
      <c r="F52" s="104">
        <v>1680</v>
      </c>
      <c r="G52" s="105">
        <f>(D52*F52)</f>
        <v>504000</v>
      </c>
    </row>
    <row r="53" spans="1:7" ht="12.75">
      <c r="A53" s="28"/>
      <c r="B53" s="106" t="s">
        <v>75</v>
      </c>
      <c r="C53" s="97" t="s">
        <v>67</v>
      </c>
      <c r="D53" s="107">
        <v>300</v>
      </c>
      <c r="E53" s="96" t="s">
        <v>76</v>
      </c>
      <c r="F53" s="105">
        <v>1280</v>
      </c>
      <c r="G53" s="105">
        <f>(D53*F53)</f>
        <v>384000</v>
      </c>
    </row>
    <row r="54" spans="1:7" ht="12.75">
      <c r="A54" s="28"/>
      <c r="B54" s="181" t="s">
        <v>77</v>
      </c>
      <c r="C54" s="182"/>
      <c r="D54" s="182"/>
      <c r="E54" s="182"/>
      <c r="F54" s="182"/>
      <c r="G54" s="174"/>
    </row>
    <row r="55" spans="1:7" ht="12.75">
      <c r="A55" s="28"/>
      <c r="B55" s="106" t="s">
        <v>78</v>
      </c>
      <c r="C55" s="97" t="s">
        <v>79</v>
      </c>
      <c r="D55" s="107">
        <v>2</v>
      </c>
      <c r="E55" s="96" t="s">
        <v>71</v>
      </c>
      <c r="F55" s="105">
        <v>25900</v>
      </c>
      <c r="G55" s="105">
        <f>D55*F55</f>
        <v>51800</v>
      </c>
    </row>
    <row r="56" spans="1:7" ht="12.75">
      <c r="A56" s="28"/>
      <c r="B56" s="106" t="s">
        <v>80</v>
      </c>
      <c r="C56" s="97" t="s">
        <v>81</v>
      </c>
      <c r="D56" s="107">
        <v>600</v>
      </c>
      <c r="E56" s="96" t="s">
        <v>82</v>
      </c>
      <c r="F56" s="105">
        <v>189</v>
      </c>
      <c r="G56" s="105">
        <f>D56*F56</f>
        <v>113400</v>
      </c>
    </row>
    <row r="57" spans="1:7" ht="12.75" customHeight="1">
      <c r="A57" s="19"/>
      <c r="B57" s="172" t="s">
        <v>83</v>
      </c>
      <c r="C57" s="173"/>
      <c r="D57" s="173"/>
      <c r="E57" s="173"/>
      <c r="F57" s="173"/>
      <c r="G57" s="174"/>
    </row>
    <row r="58" spans="1:7" ht="12.75">
      <c r="A58" s="19"/>
      <c r="B58" s="108" t="s">
        <v>84</v>
      </c>
      <c r="C58" s="109" t="s">
        <v>79</v>
      </c>
      <c r="D58" s="110">
        <v>1</v>
      </c>
      <c r="E58" s="111" t="s">
        <v>58</v>
      </c>
      <c r="F58" s="112">
        <v>39990</v>
      </c>
      <c r="G58" s="105">
        <f>D58*F58</f>
        <v>39990</v>
      </c>
    </row>
    <row r="59" spans="1:7" ht="13.5" customHeight="1">
      <c r="A59" s="6"/>
      <c r="B59" s="134" t="s">
        <v>85</v>
      </c>
      <c r="C59" s="135"/>
      <c r="D59" s="135"/>
      <c r="E59" s="135"/>
      <c r="F59" s="136"/>
      <c r="G59" s="38">
        <f>SUM(G48:G58)</f>
        <v>1209580</v>
      </c>
    </row>
    <row r="60" spans="1:7" ht="12" customHeight="1">
      <c r="A60" s="1"/>
      <c r="B60" s="39"/>
      <c r="C60" s="40"/>
      <c r="D60" s="40"/>
      <c r="E60" s="56"/>
      <c r="F60" s="41"/>
      <c r="G60" s="41"/>
    </row>
    <row r="61" spans="1:7" ht="12" customHeight="1">
      <c r="A61" s="6"/>
      <c r="B61" s="128" t="s">
        <v>86</v>
      </c>
      <c r="C61" s="129"/>
      <c r="D61" s="129"/>
      <c r="E61" s="129"/>
      <c r="F61" s="129"/>
      <c r="G61" s="130"/>
    </row>
    <row r="62" spans="1:7" ht="24" customHeight="1">
      <c r="A62" s="6"/>
      <c r="B62" s="33" t="s">
        <v>87</v>
      </c>
      <c r="C62" s="33" t="s">
        <v>63</v>
      </c>
      <c r="D62" s="33" t="s">
        <v>88</v>
      </c>
      <c r="E62" s="33" t="s">
        <v>29</v>
      </c>
      <c r="F62" s="33" t="s">
        <v>30</v>
      </c>
      <c r="G62" s="33" t="s">
        <v>31</v>
      </c>
    </row>
    <row r="63" spans="1:7" ht="12.75">
      <c r="A63" s="28"/>
      <c r="B63" s="57"/>
      <c r="C63" s="58"/>
      <c r="D63" s="59"/>
      <c r="E63" s="57"/>
      <c r="F63" s="60"/>
      <c r="G63" s="61">
        <f>D63*F63</f>
        <v>0</v>
      </c>
    </row>
    <row r="64" spans="1:7" ht="12.75">
      <c r="A64" s="19"/>
      <c r="B64" s="62" t="s">
        <v>89</v>
      </c>
      <c r="C64" s="63"/>
      <c r="D64" s="64"/>
      <c r="E64" s="63"/>
      <c r="F64" s="65"/>
      <c r="G64" s="61">
        <f>D64*F64</f>
        <v>0</v>
      </c>
    </row>
    <row r="65" spans="1:7" ht="13.5" customHeight="1">
      <c r="A65" s="6"/>
      <c r="B65" s="137" t="s">
        <v>90</v>
      </c>
      <c r="C65" s="138"/>
      <c r="D65" s="138"/>
      <c r="E65" s="138"/>
      <c r="F65" s="139"/>
      <c r="G65" s="66">
        <f>SUM(G63:G64)</f>
        <v>0</v>
      </c>
    </row>
    <row r="66" spans="1:7" ht="12" customHeight="1">
      <c r="A66" s="1"/>
      <c r="B66" s="67"/>
      <c r="C66" s="67"/>
      <c r="D66" s="67"/>
      <c r="E66" s="67"/>
      <c r="F66" s="68"/>
      <c r="G66" s="68"/>
    </row>
    <row r="67" spans="1:7" ht="11.25" customHeight="1">
      <c r="A67" s="28"/>
      <c r="B67" s="140" t="s">
        <v>91</v>
      </c>
      <c r="C67" s="141"/>
      <c r="D67" s="141"/>
      <c r="E67" s="141"/>
      <c r="F67" s="142"/>
      <c r="G67" s="69">
        <f>G28+G33+G44+G59+G65</f>
        <v>1561230</v>
      </c>
    </row>
    <row r="68" spans="1:7" ht="12" customHeight="1">
      <c r="A68" s="28"/>
      <c r="B68" s="143" t="s">
        <v>92</v>
      </c>
      <c r="C68" s="144"/>
      <c r="D68" s="144"/>
      <c r="E68" s="144"/>
      <c r="F68" s="145"/>
      <c r="G68" s="70">
        <f>G67*0.05</f>
        <v>78061.5</v>
      </c>
    </row>
    <row r="69" spans="1:7" ht="12" customHeight="1">
      <c r="A69" s="28"/>
      <c r="B69" s="146" t="s">
        <v>93</v>
      </c>
      <c r="C69" s="147"/>
      <c r="D69" s="147"/>
      <c r="E69" s="147"/>
      <c r="F69" s="148"/>
      <c r="G69" s="71">
        <f>G68+G67</f>
        <v>1639291.5</v>
      </c>
    </row>
    <row r="70" spans="1:7" ht="12" customHeight="1">
      <c r="A70" s="28"/>
      <c r="B70" s="143" t="s">
        <v>94</v>
      </c>
      <c r="C70" s="144"/>
      <c r="D70" s="144"/>
      <c r="E70" s="144"/>
      <c r="F70" s="145"/>
      <c r="G70" s="70">
        <f>G12</f>
        <v>1920000</v>
      </c>
    </row>
    <row r="71" spans="1:7" ht="11.25" customHeight="1">
      <c r="A71" s="28"/>
      <c r="B71" s="149" t="s">
        <v>95</v>
      </c>
      <c r="C71" s="150"/>
      <c r="D71" s="150"/>
      <c r="E71" s="150"/>
      <c r="F71" s="151"/>
      <c r="G71" s="72">
        <f>G70-G69</f>
        <v>280708.5</v>
      </c>
    </row>
    <row r="72" spans="1:7" ht="12" customHeight="1">
      <c r="A72" s="28"/>
      <c r="B72" s="73" t="s">
        <v>96</v>
      </c>
      <c r="C72" s="74"/>
      <c r="D72" s="74"/>
      <c r="E72" s="74"/>
      <c r="F72" s="74"/>
      <c r="G72" s="75"/>
    </row>
    <row r="73" spans="1:7" ht="12.75" customHeight="1" thickBot="1">
      <c r="A73" s="28"/>
      <c r="B73" s="76"/>
      <c r="C73" s="74"/>
      <c r="D73" s="74"/>
      <c r="E73" s="74"/>
      <c r="F73" s="74"/>
      <c r="G73" s="75"/>
    </row>
    <row r="74" spans="1:7" ht="15" customHeight="1">
      <c r="A74" s="28"/>
      <c r="B74" s="162" t="s">
        <v>97</v>
      </c>
      <c r="C74" s="163"/>
      <c r="D74" s="163"/>
      <c r="E74" s="163"/>
      <c r="F74" s="164"/>
      <c r="G74" s="75"/>
    </row>
    <row r="75" spans="1:7" ht="11.25" customHeight="1">
      <c r="A75" s="28"/>
      <c r="B75" s="131" t="s">
        <v>98</v>
      </c>
      <c r="C75" s="132"/>
      <c r="D75" s="132"/>
      <c r="E75" s="132"/>
      <c r="F75" s="133"/>
      <c r="G75" s="75"/>
    </row>
    <row r="76" spans="1:7" ht="11.25" customHeight="1">
      <c r="A76" s="28"/>
      <c r="B76" s="131" t="s">
        <v>99</v>
      </c>
      <c r="C76" s="132"/>
      <c r="D76" s="132"/>
      <c r="E76" s="132"/>
      <c r="F76" s="133"/>
      <c r="G76" s="75"/>
    </row>
    <row r="77" spans="1:7" ht="12.75">
      <c r="A77" s="28"/>
      <c r="B77" s="131" t="s">
        <v>100</v>
      </c>
      <c r="C77" s="132"/>
      <c r="D77" s="132"/>
      <c r="E77" s="132"/>
      <c r="F77" s="133"/>
      <c r="G77" s="75"/>
    </row>
    <row r="78" spans="1:7" ht="11.25" customHeight="1">
      <c r="A78" s="28"/>
      <c r="B78" s="131" t="s">
        <v>101</v>
      </c>
      <c r="C78" s="132"/>
      <c r="D78" s="132"/>
      <c r="E78" s="132"/>
      <c r="F78" s="133"/>
      <c r="G78" s="75"/>
    </row>
    <row r="79" spans="1:7" ht="12.75">
      <c r="A79" s="28"/>
      <c r="B79" s="131" t="s">
        <v>102</v>
      </c>
      <c r="C79" s="132"/>
      <c r="D79" s="132"/>
      <c r="E79" s="132"/>
      <c r="F79" s="133"/>
      <c r="G79" s="75"/>
    </row>
    <row r="80" spans="1:7" ht="12" customHeight="1" thickBot="1">
      <c r="A80" s="28"/>
      <c r="B80" s="159" t="s">
        <v>103</v>
      </c>
      <c r="C80" s="160"/>
      <c r="D80" s="160"/>
      <c r="E80" s="160"/>
      <c r="F80" s="161"/>
      <c r="G80" s="75"/>
    </row>
    <row r="81" spans="1:251" ht="12.75" customHeight="1">
      <c r="A81" s="28"/>
      <c r="B81" s="76"/>
      <c r="C81" s="76"/>
      <c r="D81" s="76"/>
      <c r="E81" s="76"/>
      <c r="F81" s="76"/>
      <c r="G81" s="75"/>
    </row>
    <row r="82" spans="1:251" ht="17.25" customHeight="1" thickBot="1">
      <c r="A82" s="28"/>
      <c r="B82" s="169" t="s">
        <v>104</v>
      </c>
      <c r="C82" s="170"/>
      <c r="D82" s="171"/>
      <c r="E82" s="77"/>
      <c r="F82" s="77"/>
      <c r="G82" s="75"/>
    </row>
    <row r="83" spans="1:251" s="85" customFormat="1" ht="12" customHeight="1">
      <c r="A83" s="78"/>
      <c r="B83" s="79" t="s">
        <v>87</v>
      </c>
      <c r="C83" s="80" t="s">
        <v>105</v>
      </c>
      <c r="D83" s="81" t="s">
        <v>106</v>
      </c>
      <c r="E83" s="82"/>
      <c r="F83" s="82"/>
      <c r="G83" s="83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  <c r="CO83" s="84"/>
      <c r="CP83" s="84"/>
      <c r="CQ83" s="84"/>
      <c r="CR83" s="84"/>
      <c r="CS83" s="84"/>
      <c r="CT83" s="84"/>
      <c r="CU83" s="84"/>
      <c r="CV83" s="84"/>
      <c r="CW83" s="84"/>
      <c r="CX83" s="84"/>
      <c r="CY83" s="84"/>
      <c r="CZ83" s="84"/>
      <c r="DA83" s="84"/>
      <c r="DB83" s="84"/>
      <c r="DC83" s="84"/>
      <c r="DD83" s="84"/>
      <c r="DE83" s="84"/>
      <c r="DF83" s="84"/>
      <c r="DG83" s="84"/>
      <c r="DH83" s="84"/>
      <c r="DI83" s="84"/>
      <c r="DJ83" s="84"/>
      <c r="DK83" s="84"/>
      <c r="DL83" s="84"/>
      <c r="DM83" s="84"/>
      <c r="DN83" s="84"/>
      <c r="DO83" s="84"/>
      <c r="DP83" s="84"/>
      <c r="DQ83" s="84"/>
      <c r="DR83" s="84"/>
      <c r="DS83" s="84"/>
      <c r="DT83" s="84"/>
      <c r="DU83" s="84"/>
      <c r="DV83" s="84"/>
      <c r="DW83" s="84"/>
      <c r="DX83" s="84"/>
      <c r="DY83" s="84"/>
      <c r="DZ83" s="84"/>
      <c r="EA83" s="84"/>
      <c r="EB83" s="84"/>
      <c r="EC83" s="84"/>
      <c r="ED83" s="84"/>
      <c r="EE83" s="84"/>
      <c r="EF83" s="84"/>
      <c r="EG83" s="84"/>
      <c r="EH83" s="84"/>
      <c r="EI83" s="84"/>
      <c r="EJ83" s="84"/>
      <c r="EK83" s="84"/>
      <c r="EL83" s="84"/>
      <c r="EM83" s="84"/>
      <c r="EN83" s="84"/>
      <c r="EO83" s="84"/>
      <c r="EP83" s="84"/>
      <c r="EQ83" s="84"/>
      <c r="ER83" s="84"/>
      <c r="ES83" s="84"/>
      <c r="ET83" s="84"/>
      <c r="EU83" s="84"/>
      <c r="EV83" s="84"/>
      <c r="EW83" s="84"/>
      <c r="EX83" s="84"/>
      <c r="EY83" s="84"/>
      <c r="EZ83" s="84"/>
      <c r="FA83" s="84"/>
      <c r="FB83" s="84"/>
      <c r="FC83" s="84"/>
      <c r="FD83" s="84"/>
      <c r="FE83" s="84"/>
      <c r="FF83" s="84"/>
      <c r="FG83" s="84"/>
      <c r="FH83" s="84"/>
      <c r="FI83" s="84"/>
      <c r="FJ83" s="84"/>
      <c r="FK83" s="84"/>
      <c r="FL83" s="84"/>
      <c r="FM83" s="84"/>
      <c r="FN83" s="84"/>
      <c r="FO83" s="84"/>
      <c r="FP83" s="84"/>
      <c r="FQ83" s="84"/>
      <c r="FR83" s="84"/>
      <c r="FS83" s="84"/>
      <c r="FT83" s="84"/>
      <c r="FU83" s="84"/>
      <c r="FV83" s="84"/>
      <c r="FW83" s="84"/>
      <c r="FX83" s="84"/>
      <c r="FY83" s="84"/>
      <c r="FZ83" s="84"/>
      <c r="GA83" s="84"/>
      <c r="GB83" s="84"/>
      <c r="GC83" s="84"/>
      <c r="GD83" s="84"/>
      <c r="GE83" s="84"/>
      <c r="GF83" s="84"/>
      <c r="GG83" s="84"/>
      <c r="GH83" s="84"/>
      <c r="GI83" s="84"/>
      <c r="GJ83" s="84"/>
      <c r="GK83" s="84"/>
      <c r="GL83" s="84"/>
      <c r="GM83" s="84"/>
      <c r="GN83" s="84"/>
      <c r="GO83" s="84"/>
      <c r="GP83" s="84"/>
      <c r="GQ83" s="84"/>
      <c r="GR83" s="84"/>
      <c r="GS83" s="84"/>
      <c r="GT83" s="84"/>
      <c r="GU83" s="84"/>
      <c r="GV83" s="84"/>
      <c r="GW83" s="84"/>
      <c r="GX83" s="84"/>
      <c r="GY83" s="84"/>
      <c r="GZ83" s="84"/>
      <c r="HA83" s="84"/>
      <c r="HB83" s="84"/>
      <c r="HC83" s="84"/>
      <c r="HD83" s="84"/>
      <c r="HE83" s="84"/>
      <c r="HF83" s="84"/>
      <c r="HG83" s="84"/>
      <c r="HH83" s="84"/>
      <c r="HI83" s="84"/>
      <c r="HJ83" s="84"/>
      <c r="HK83" s="84"/>
      <c r="HL83" s="84"/>
      <c r="HM83" s="84"/>
      <c r="HN83" s="84"/>
      <c r="HO83" s="84"/>
      <c r="HP83" s="84"/>
      <c r="HQ83" s="84"/>
      <c r="HR83" s="84"/>
      <c r="HS83" s="84"/>
      <c r="HT83" s="84"/>
      <c r="HU83" s="84"/>
      <c r="HV83" s="84"/>
      <c r="HW83" s="84"/>
      <c r="HX83" s="84"/>
      <c r="HY83" s="84"/>
      <c r="HZ83" s="84"/>
      <c r="IA83" s="84"/>
      <c r="IB83" s="84"/>
      <c r="IC83" s="84"/>
      <c r="ID83" s="84"/>
      <c r="IE83" s="84"/>
      <c r="IF83" s="84"/>
      <c r="IG83" s="84"/>
      <c r="IH83" s="84"/>
      <c r="II83" s="84"/>
      <c r="IJ83" s="84"/>
      <c r="IK83" s="84"/>
      <c r="IL83" s="84"/>
      <c r="IM83" s="84"/>
      <c r="IN83" s="84"/>
      <c r="IO83" s="84"/>
      <c r="IP83" s="84"/>
      <c r="IQ83" s="84"/>
    </row>
    <row r="84" spans="1:251" ht="12" customHeight="1">
      <c r="A84" s="28"/>
      <c r="B84" s="86" t="s">
        <v>107</v>
      </c>
      <c r="C84" s="120">
        <f>G28</f>
        <v>80000</v>
      </c>
      <c r="D84" s="87">
        <f>(C84/C90)</f>
        <v>4.8801570678552286E-2</v>
      </c>
      <c r="E84" s="77"/>
      <c r="F84" s="77"/>
      <c r="G84" s="75" t="s">
        <v>108</v>
      </c>
    </row>
    <row r="85" spans="1:251" ht="12" customHeight="1">
      <c r="A85" s="28"/>
      <c r="B85" s="86" t="s">
        <v>109</v>
      </c>
      <c r="C85" s="120">
        <f>G33</f>
        <v>0</v>
      </c>
      <c r="D85" s="87">
        <v>0</v>
      </c>
      <c r="E85" s="77"/>
      <c r="F85" s="77"/>
      <c r="G85" s="75"/>
    </row>
    <row r="86" spans="1:251" ht="12" customHeight="1">
      <c r="A86" s="28"/>
      <c r="B86" s="86" t="s">
        <v>110</v>
      </c>
      <c r="C86" s="120">
        <f>G44</f>
        <v>271650</v>
      </c>
      <c r="D86" s="87">
        <f>(C86/C90)</f>
        <v>0.16571183343535911</v>
      </c>
      <c r="E86" s="77"/>
      <c r="F86" s="77"/>
      <c r="G86" s="75"/>
    </row>
    <row r="87" spans="1:251" ht="12" customHeight="1">
      <c r="A87" s="28"/>
      <c r="B87" s="86" t="s">
        <v>62</v>
      </c>
      <c r="C87" s="120">
        <f>G59</f>
        <v>1209580</v>
      </c>
      <c r="D87" s="87">
        <f>(C87/C90)</f>
        <v>0.73786754826704093</v>
      </c>
      <c r="E87" s="77"/>
      <c r="F87" s="77"/>
      <c r="G87" s="75"/>
    </row>
    <row r="88" spans="1:251" ht="12" customHeight="1">
      <c r="A88" s="28"/>
      <c r="B88" s="86" t="s">
        <v>111</v>
      </c>
      <c r="C88" s="120">
        <f>G65</f>
        <v>0</v>
      </c>
      <c r="D88" s="87">
        <f>(C88/C90)</f>
        <v>0</v>
      </c>
      <c r="E88" s="88"/>
      <c r="F88" s="88"/>
      <c r="G88" s="75"/>
    </row>
    <row r="89" spans="1:251" ht="12" customHeight="1">
      <c r="A89" s="28"/>
      <c r="B89" s="86" t="s">
        <v>112</v>
      </c>
      <c r="C89" s="120">
        <f>G68</f>
        <v>78061.5</v>
      </c>
      <c r="D89" s="87">
        <f>(C89/C90)</f>
        <v>4.7619047619047616E-2</v>
      </c>
      <c r="E89" s="88"/>
      <c r="F89" s="88"/>
      <c r="G89" s="75"/>
    </row>
    <row r="90" spans="1:251" ht="12.75" customHeight="1" thickBot="1">
      <c r="A90" s="28"/>
      <c r="B90" s="89" t="s">
        <v>113</v>
      </c>
      <c r="C90" s="119">
        <f>SUM(C84:C89)</f>
        <v>1639291.5</v>
      </c>
      <c r="D90" s="90">
        <f>SUM(D84:D89)</f>
        <v>1</v>
      </c>
      <c r="E90" s="88"/>
      <c r="F90" s="88"/>
      <c r="G90" s="75"/>
    </row>
    <row r="91" spans="1:251" ht="12" customHeight="1">
      <c r="A91" s="28"/>
      <c r="B91" s="76"/>
      <c r="C91" s="74"/>
      <c r="D91" s="74"/>
      <c r="E91" s="74"/>
      <c r="F91" s="74"/>
      <c r="G91" s="75"/>
    </row>
    <row r="92" spans="1:251" ht="15.75" customHeight="1" thickBot="1">
      <c r="A92" s="91"/>
      <c r="B92" s="166" t="s">
        <v>114</v>
      </c>
      <c r="C92" s="167"/>
      <c r="D92" s="167"/>
      <c r="E92" s="168"/>
      <c r="F92" s="92"/>
      <c r="G92" s="75"/>
    </row>
    <row r="93" spans="1:251" ht="12.75">
      <c r="A93" s="28"/>
      <c r="B93" s="93" t="s">
        <v>115</v>
      </c>
      <c r="C93" s="117">
        <v>4000</v>
      </c>
      <c r="D93" s="117">
        <v>5000</v>
      </c>
      <c r="E93" s="118">
        <v>6000</v>
      </c>
      <c r="F93" s="94"/>
      <c r="G93" s="95"/>
    </row>
    <row r="94" spans="1:251" ht="13.5" thickBot="1">
      <c r="A94" s="28"/>
      <c r="B94" s="89" t="s">
        <v>116</v>
      </c>
      <c r="C94" s="119">
        <f>G69/C93</f>
        <v>409.82287500000001</v>
      </c>
      <c r="D94" s="119">
        <f>G69/D93</f>
        <v>327.85829999999999</v>
      </c>
      <c r="E94" s="119">
        <f>G69/E93</f>
        <v>273.21525000000003</v>
      </c>
      <c r="F94" s="94"/>
      <c r="G94" s="95"/>
    </row>
    <row r="95" spans="1:251" ht="12.75">
      <c r="A95" s="28"/>
      <c r="B95" s="165" t="s">
        <v>117</v>
      </c>
      <c r="C95" s="165"/>
      <c r="D95" s="165"/>
      <c r="E95" s="165"/>
      <c r="F95" s="76"/>
      <c r="G95" s="76"/>
    </row>
  </sheetData>
  <mergeCells count="37">
    <mergeCell ref="B57:G57"/>
    <mergeCell ref="B51:G51"/>
    <mergeCell ref="B48:G48"/>
    <mergeCell ref="B46:G46"/>
    <mergeCell ref="B44:F44"/>
    <mergeCell ref="B54:G54"/>
    <mergeCell ref="B78:F78"/>
    <mergeCell ref="B79:F79"/>
    <mergeCell ref="B80:F80"/>
    <mergeCell ref="B74:F74"/>
    <mergeCell ref="B95:E95"/>
    <mergeCell ref="B92:E92"/>
    <mergeCell ref="B82:D82"/>
    <mergeCell ref="B76:F76"/>
    <mergeCell ref="B77:F77"/>
    <mergeCell ref="E13:F13"/>
    <mergeCell ref="E11:F11"/>
    <mergeCell ref="E10:F10"/>
    <mergeCell ref="E9:F9"/>
    <mergeCell ref="E14:F14"/>
    <mergeCell ref="E12:F12"/>
    <mergeCell ref="E15:F15"/>
    <mergeCell ref="B17:G17"/>
    <mergeCell ref="B19:G19"/>
    <mergeCell ref="B61:G61"/>
    <mergeCell ref="B75:F75"/>
    <mergeCell ref="B59:F59"/>
    <mergeCell ref="B65:F65"/>
    <mergeCell ref="B67:F67"/>
    <mergeCell ref="B68:F68"/>
    <mergeCell ref="B69:F69"/>
    <mergeCell ref="B71:F71"/>
    <mergeCell ref="B70:F70"/>
    <mergeCell ref="B35:G35"/>
    <mergeCell ref="B33:F33"/>
    <mergeCell ref="B30:G30"/>
    <mergeCell ref="B28:F28"/>
  </mergeCells>
  <pageMargins left="0.748031" right="0.748031" top="0.98425200000000002" bottom="0.98425200000000002" header="0" footer="0"/>
  <pageSetup scale="88" orientation="portrait" r:id="rId1"/>
  <headerFooter>
    <oddFooter>&amp;C&amp;"Helvetica Neue,Regular"&amp;12&amp;K000000&amp;P</oddFooter>
  </headerFooter>
  <rowBreaks count="1" manualBreakCount="1"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2022-06-27T23:37:16Z</dcterms:modified>
  <cp:category/>
  <cp:contentStatus/>
</cp:coreProperties>
</file>