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1" i="1" l="1"/>
  <c r="G56" i="1"/>
  <c r="G55" i="1"/>
  <c r="G54" i="1"/>
  <c r="G53" i="1"/>
  <c r="G51" i="1"/>
  <c r="G50" i="1"/>
  <c r="G49" i="1"/>
  <c r="G47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C82" i="1" l="1"/>
  <c r="G62" i="1" l="1"/>
  <c r="C85" i="1" s="1"/>
  <c r="G67" i="1" l="1"/>
  <c r="G28" i="1" l="1"/>
  <c r="C81" i="1" s="1"/>
  <c r="G57" i="1"/>
  <c r="G43" i="1"/>
  <c r="C83" i="1" s="1"/>
  <c r="C84" i="1" l="1"/>
  <c r="G64" i="1"/>
  <c r="C87" i="1"/>
  <c r="D84" i="1" s="1"/>
  <c r="G65" i="1"/>
  <c r="G66" i="1" s="1"/>
  <c r="G68" i="1" s="1"/>
  <c r="D85" i="1" l="1"/>
  <c r="D86" i="1"/>
  <c r="D81" i="1"/>
  <c r="D83" i="1"/>
  <c r="D92" i="1"/>
  <c r="E92" i="1"/>
  <c r="C92" i="1"/>
  <c r="D87" i="1" l="1"/>
</calcChain>
</file>

<file path=xl/sharedStrings.xml><?xml version="1.0" encoding="utf-8"?>
<sst xmlns="http://schemas.openxmlformats.org/spreadsheetml/2006/main" count="161" uniqueCount="116">
  <si>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</si>
  <si>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</si>
  <si>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</si>
  <si>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</si>
  <si>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</si>
  <si>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</si>
  <si>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</si>
  <si>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</si>
  <si>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</si>
  <si>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</si>
  <si>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</si>
  <si>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</si>
  <si>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</si>
  <si>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</si>
  <si>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</si>
  <si>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</si>
  <si>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</si>
  <si>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</si>
  <si>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</si>
  <si>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</si>
  <si>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</si>
  <si>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</si>
  <si>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</si>
  <si>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</si>
  <si>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</si>
  <si>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</si>
  <si>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</si>
  <si>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</si>
  <si>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</si>
  <si>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</si>
  <si>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</si>
  <si>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</si>
  <si>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</si>
  <si>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</si>
  <si>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</si>
  <si>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</si>
  <si>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</si>
  <si>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</si>
  <si>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</si>
  <si>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</si>
  <si>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</si>
  <si>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</si>
  <si>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</si>
  <si>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</si>
  <si>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</si>
  <si>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</si>
  <si>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</si>
  <si>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</si>
  <si>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</si>
  <si>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</si>
  <si>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</si>
  <si>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</si>
  <si>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</si>
  <si>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</si>
  <si>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</si>
  <si>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</si>
  <si>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</si>
  <si>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</si>
  <si>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</si>
  <si>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</si>
  <si>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</si>
  <si>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</si>
  <si>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</si>
  <si>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Tolten</t>
  </si>
  <si>
    <t>Abril-Mayo</t>
  </si>
  <si>
    <t>Siembra mecanizada</t>
  </si>
  <si>
    <t>Cosecha</t>
  </si>
  <si>
    <t>FUNGICIDAS</t>
  </si>
  <si>
    <t>Araucania</t>
  </si>
  <si>
    <t>Aplicación herbicida postemergencia</t>
  </si>
  <si>
    <t>Abril</t>
  </si>
  <si>
    <t xml:space="preserve">Un </t>
  </si>
  <si>
    <t>Rastraje</t>
  </si>
  <si>
    <t>Molinos</t>
  </si>
  <si>
    <t>Desinfección semilla</t>
  </si>
  <si>
    <t xml:space="preserve">Siembra mecanizada </t>
  </si>
  <si>
    <t>Aplicación de N a la macolla</t>
  </si>
  <si>
    <t>Enero</t>
  </si>
  <si>
    <t>Rastrajes (ofset y vibro)</t>
  </si>
  <si>
    <t>Mayo-Junio</t>
  </si>
  <si>
    <t>Aplicación de herbicidas</t>
  </si>
  <si>
    <t>Aplicación de pesticidas</t>
  </si>
  <si>
    <t>Cosecha mecanizada</t>
  </si>
  <si>
    <t xml:space="preserve">Kg </t>
  </si>
  <si>
    <t>Ajax</t>
  </si>
  <si>
    <t>Grs</t>
  </si>
  <si>
    <t>MCPA</t>
  </si>
  <si>
    <t xml:space="preserve">Lt </t>
  </si>
  <si>
    <t>NPK (MEZLA 11-30-11)</t>
  </si>
  <si>
    <t>Supernitro (25%N)</t>
  </si>
  <si>
    <t>Materiales de cosecha</t>
  </si>
  <si>
    <t>Análisis de suelo</t>
  </si>
  <si>
    <t>Muestra</t>
  </si>
  <si>
    <t>Trigo de primavera</t>
  </si>
  <si>
    <t>Bakan Baer</t>
  </si>
  <si>
    <t>Lluvias en la cosecha</t>
  </si>
  <si>
    <t>Araduras (disco)</t>
  </si>
  <si>
    <t>Septiembre</t>
  </si>
  <si>
    <t>Septiembre-Octubre</t>
  </si>
  <si>
    <t>Araduras (disco o cincel)</t>
  </si>
  <si>
    <t>Octubre</t>
  </si>
  <si>
    <t>Noviembre-Diciembre</t>
  </si>
  <si>
    <t>Febrero -Marzo</t>
  </si>
  <si>
    <t>SEMILLA TRIGO PRIMAVERA</t>
  </si>
  <si>
    <t>HERBICIDA</t>
  </si>
  <si>
    <t>Macolla</t>
  </si>
  <si>
    <t>Fungicida (Jangal)</t>
  </si>
  <si>
    <t>Diciembre</t>
  </si>
  <si>
    <t>Tolten/sectores de vega</t>
  </si>
  <si>
    <t>Marzo-abril</t>
  </si>
  <si>
    <t xml:space="preserve">marzo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</si>
  <si>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</si>
  <si>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</si>
  <si>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Siembra</t>
  </si>
  <si>
    <t>Rendimiento (qqm/há)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</si>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</sst>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7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3" fontId="9" fillId="0" borderId="54" xfId="0" applyNumberFormat="1" applyFont="1" applyBorder="1"/>
    <xf numFmtId="3" fontId="9" fillId="0" borderId="54" xfId="0" applyNumberFormat="1" applyFont="1" applyBorder="1" applyAlignment="1">
      <alignment horizontal="center"/>
    </xf>
    <xf numFmtId="3" fontId="10" fillId="0" borderId="54" xfId="0" applyNumberFormat="1" applyFont="1" applyBorder="1"/>
    <xf numFmtId="3" fontId="10" fillId="0" borderId="54" xfId="0" applyNumberFormat="1" applyFont="1" applyBorder="1" applyAlignment="1">
      <alignment horizontal="right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5" fillId="7" borderId="32" xfId="0" applyNumberFormat="1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5" fillId="2" borderId="34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5" fillId="7" borderId="36" xfId="0" applyNumberFormat="1" applyFont="1" applyFill="1" applyBorder="1" applyAlignment="1">
      <alignment vertical="center"/>
    </xf>
    <xf numFmtId="165" fontId="5" fillId="7" borderId="37" xfId="0" applyNumberFormat="1" applyFont="1" applyFill="1" applyBorder="1" applyAlignment="1">
      <alignment vertical="center"/>
    </xf>
    <xf numFmtId="9" fontId="5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5" fillId="7" borderId="51" xfId="0" applyNumberFormat="1" applyFont="1" applyFill="1" applyBorder="1" applyAlignment="1">
      <alignment vertical="center"/>
    </xf>
    <xf numFmtId="0" fontId="5" fillId="7" borderId="52" xfId="0" applyNumberFormat="1" applyFont="1" applyFill="1" applyBorder="1" applyAlignment="1">
      <alignment vertical="center"/>
    </xf>
    <xf numFmtId="0" fontId="5" fillId="7" borderId="53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165" fontId="5" fillId="7" borderId="38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vertical="center" wrapText="1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7" fillId="3" borderId="58" xfId="0" applyNumberFormat="1" applyFont="1" applyFill="1" applyBorder="1" applyAlignment="1">
      <alignment vertical="center" wrapText="1"/>
    </xf>
    <xf numFmtId="49" fontId="1" fillId="2" borderId="58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vertical="center"/>
    </xf>
    <xf numFmtId="14" fontId="1" fillId="2" borderId="55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70" zoomScaleNormal="100" workbookViewId="0">
      <selection activeCell="H79" sqref="H7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7"/>
      <c r="C8" s="3"/>
      <c r="D8" s="2"/>
      <c r="E8" s="3"/>
      <c r="F8" s="3"/>
      <c r="G8" s="3"/>
    </row>
    <row r="9" spans="1:7" ht="12" customHeight="1" x14ac:dyDescent="0.25">
      <c r="A9" s="14"/>
      <c r="B9" s="109" t="s">
        <v>0</v>
      </c>
      <c r="C9" s="106" t="s">
        <v>93</v>
      </c>
      <c r="D9" s="23"/>
      <c r="E9" s="121" t="s">
        <v>1</v>
      </c>
      <c r="F9" s="122"/>
      <c r="G9" s="16">
        <v>50</v>
      </c>
    </row>
    <row r="10" spans="1:7" ht="38.25" customHeight="1" x14ac:dyDescent="0.25">
      <c r="A10" s="14"/>
      <c r="B10" s="110" t="s">
        <v>2</v>
      </c>
      <c r="C10" s="106" t="s">
        <v>94</v>
      </c>
      <c r="D10" s="23"/>
      <c r="E10" s="119" t="s">
        <v>3</v>
      </c>
      <c r="F10" s="120"/>
      <c r="G10" s="16" t="s">
        <v>109</v>
      </c>
    </row>
    <row r="11" spans="1:7" ht="18" customHeight="1" x14ac:dyDescent="0.25">
      <c r="A11" s="14"/>
      <c r="B11" s="110" t="s">
        <v>4</v>
      </c>
      <c r="C11" s="106" t="s">
        <v>5</v>
      </c>
      <c r="D11" s="23"/>
      <c r="E11" s="119" t="s">
        <v>6</v>
      </c>
      <c r="F11" s="120"/>
      <c r="G11" s="17">
        <v>40000</v>
      </c>
    </row>
    <row r="12" spans="1:7" ht="11.25" customHeight="1" x14ac:dyDescent="0.25">
      <c r="A12" s="14"/>
      <c r="B12" s="110" t="s">
        <v>7</v>
      </c>
      <c r="C12" s="106" t="s">
        <v>68</v>
      </c>
      <c r="D12" s="23"/>
      <c r="E12" s="20" t="s">
        <v>8</v>
      </c>
      <c r="F12" s="21"/>
      <c r="G12" s="17">
        <f>+G9*G11</f>
        <v>2000000</v>
      </c>
    </row>
    <row r="13" spans="1:7" ht="11.25" customHeight="1" x14ac:dyDescent="0.25">
      <c r="A13" s="14"/>
      <c r="B13" s="110" t="s">
        <v>9</v>
      </c>
      <c r="C13" s="106" t="s">
        <v>63</v>
      </c>
      <c r="D13" s="23"/>
      <c r="E13" s="119" t="s">
        <v>10</v>
      </c>
      <c r="F13" s="120"/>
      <c r="G13" s="16" t="s">
        <v>73</v>
      </c>
    </row>
    <row r="14" spans="1:7" ht="13.5" customHeight="1" x14ac:dyDescent="0.25">
      <c r="A14" s="14"/>
      <c r="B14" s="110" t="s">
        <v>11</v>
      </c>
      <c r="C14" s="106" t="s">
        <v>108</v>
      </c>
      <c r="D14" s="23"/>
      <c r="E14" s="119" t="s">
        <v>12</v>
      </c>
      <c r="F14" s="120"/>
      <c r="G14" s="16" t="s">
        <v>110</v>
      </c>
    </row>
    <row r="15" spans="1:7" ht="25.5" customHeight="1" x14ac:dyDescent="0.25">
      <c r="A15" s="14"/>
      <c r="B15" s="110" t="s">
        <v>13</v>
      </c>
      <c r="C15" s="116">
        <v>44726</v>
      </c>
      <c r="D15" s="23"/>
      <c r="E15" s="123" t="s">
        <v>14</v>
      </c>
      <c r="F15" s="124"/>
      <c r="G15" s="16" t="s">
        <v>95</v>
      </c>
    </row>
    <row r="16" spans="1:7" ht="12" customHeight="1" x14ac:dyDescent="0.25">
      <c r="A16" s="2"/>
      <c r="B16" s="108"/>
      <c r="C16" s="24"/>
      <c r="D16" s="25"/>
      <c r="E16" s="26"/>
      <c r="F16" s="26"/>
      <c r="G16" s="27"/>
    </row>
    <row r="17" spans="1:7" ht="12" customHeight="1" x14ac:dyDescent="0.25">
      <c r="A17" s="6"/>
      <c r="B17" s="125" t="s">
        <v>15</v>
      </c>
      <c r="C17" s="126"/>
      <c r="D17" s="126"/>
      <c r="E17" s="126"/>
      <c r="F17" s="126"/>
      <c r="G17" s="126"/>
    </row>
    <row r="18" spans="1:7" ht="12" customHeight="1" x14ac:dyDescent="0.25">
      <c r="A18" s="2"/>
      <c r="B18" s="28"/>
      <c r="C18" s="29"/>
      <c r="D18" s="29"/>
      <c r="E18" s="29"/>
      <c r="F18" s="30"/>
      <c r="G18" s="30"/>
    </row>
    <row r="19" spans="1:7" ht="12" customHeight="1" x14ac:dyDescent="0.25">
      <c r="A19" s="4"/>
      <c r="B19" s="31" t="s">
        <v>16</v>
      </c>
      <c r="C19" s="32"/>
      <c r="D19" s="33"/>
      <c r="E19" s="33"/>
      <c r="F19" s="33"/>
      <c r="G19" s="33"/>
    </row>
    <row r="20" spans="1:7" ht="24" customHeight="1" x14ac:dyDescent="0.25">
      <c r="A20" s="6"/>
      <c r="B20" s="34" t="s">
        <v>17</v>
      </c>
      <c r="C20" s="34" t="s">
        <v>18</v>
      </c>
      <c r="D20" s="34" t="s">
        <v>19</v>
      </c>
      <c r="E20" s="34" t="s">
        <v>20</v>
      </c>
      <c r="F20" s="34" t="s">
        <v>21</v>
      </c>
      <c r="G20" s="34" t="s">
        <v>22</v>
      </c>
    </row>
    <row r="21" spans="1:7" ht="12.75" customHeight="1" x14ac:dyDescent="0.25">
      <c r="A21" s="6"/>
      <c r="B21" s="5" t="s">
        <v>96</v>
      </c>
      <c r="C21" s="18" t="s">
        <v>23</v>
      </c>
      <c r="D21" s="16">
        <v>1</v>
      </c>
      <c r="E21" s="16" t="s">
        <v>29</v>
      </c>
      <c r="F21" s="17">
        <v>13709.300000000003</v>
      </c>
      <c r="G21" s="17">
        <f>D21*F21</f>
        <v>13709.300000000003</v>
      </c>
    </row>
    <row r="22" spans="1:7" ht="12.75" customHeight="1" x14ac:dyDescent="0.25">
      <c r="A22" s="6"/>
      <c r="B22" s="5" t="s">
        <v>72</v>
      </c>
      <c r="C22" s="18" t="s">
        <v>23</v>
      </c>
      <c r="D22" s="16">
        <v>1</v>
      </c>
      <c r="E22" s="16" t="s">
        <v>97</v>
      </c>
      <c r="F22" s="17">
        <v>13709.300000000003</v>
      </c>
      <c r="G22" s="17">
        <f t="shared" ref="G22:G27" si="0">D22*F22</f>
        <v>13709.300000000003</v>
      </c>
    </row>
    <row r="23" spans="1:7" ht="12.75" customHeight="1" x14ac:dyDescent="0.25">
      <c r="A23" s="6"/>
      <c r="B23" s="5" t="s">
        <v>74</v>
      </c>
      <c r="C23" s="18" t="s">
        <v>23</v>
      </c>
      <c r="D23" s="16">
        <v>0.4</v>
      </c>
      <c r="E23" s="16" t="s">
        <v>64</v>
      </c>
      <c r="F23" s="17">
        <v>13709.300000000003</v>
      </c>
      <c r="G23" s="17">
        <f t="shared" si="0"/>
        <v>5483.7200000000012</v>
      </c>
    </row>
    <row r="24" spans="1:7" ht="12.75" customHeight="1" x14ac:dyDescent="0.25">
      <c r="A24" s="6"/>
      <c r="B24" s="5" t="s">
        <v>75</v>
      </c>
      <c r="C24" s="18" t="s">
        <v>23</v>
      </c>
      <c r="D24" s="16">
        <v>0.4</v>
      </c>
      <c r="E24" s="16" t="s">
        <v>98</v>
      </c>
      <c r="F24" s="17">
        <v>13709.300000000003</v>
      </c>
      <c r="G24" s="17">
        <f t="shared" si="0"/>
        <v>5483.7200000000012</v>
      </c>
    </row>
    <row r="25" spans="1:7" ht="12.75" customHeight="1" x14ac:dyDescent="0.25">
      <c r="A25" s="6"/>
      <c r="B25" s="5" t="s">
        <v>76</v>
      </c>
      <c r="C25" s="18" t="s">
        <v>23</v>
      </c>
      <c r="D25" s="16">
        <v>1</v>
      </c>
      <c r="E25" s="16" t="s">
        <v>29</v>
      </c>
      <c r="F25" s="17">
        <v>13709.300000000003</v>
      </c>
      <c r="G25" s="17">
        <f t="shared" si="0"/>
        <v>13709.300000000003</v>
      </c>
    </row>
    <row r="26" spans="1:7" ht="12.75" customHeight="1" x14ac:dyDescent="0.25">
      <c r="A26" s="6"/>
      <c r="B26" s="5" t="s">
        <v>69</v>
      </c>
      <c r="C26" s="18" t="s">
        <v>23</v>
      </c>
      <c r="D26" s="16">
        <v>1</v>
      </c>
      <c r="E26" s="16" t="s">
        <v>29</v>
      </c>
      <c r="F26" s="17">
        <v>13709.300000000003</v>
      </c>
      <c r="G26" s="17">
        <f t="shared" si="0"/>
        <v>13709.300000000003</v>
      </c>
    </row>
    <row r="27" spans="1:7" ht="12.75" customHeight="1" x14ac:dyDescent="0.25">
      <c r="A27" s="6"/>
      <c r="B27" s="5" t="s">
        <v>66</v>
      </c>
      <c r="C27" s="18" t="s">
        <v>23</v>
      </c>
      <c r="D27" s="16">
        <v>1</v>
      </c>
      <c r="E27" s="16" t="s">
        <v>77</v>
      </c>
      <c r="F27" s="17">
        <v>13709.300000000003</v>
      </c>
      <c r="G27" s="17">
        <f t="shared" si="0"/>
        <v>13709.300000000003</v>
      </c>
    </row>
    <row r="28" spans="1:7" ht="12.75" customHeight="1" x14ac:dyDescent="0.25">
      <c r="A28" s="6"/>
      <c r="B28" s="7" t="s">
        <v>24</v>
      </c>
      <c r="C28" s="8"/>
      <c r="D28" s="111"/>
      <c r="E28" s="111"/>
      <c r="F28" s="111"/>
      <c r="G28" s="112">
        <f>SUM(G21:G27)</f>
        <v>79513.940000000017</v>
      </c>
    </row>
    <row r="29" spans="1:7" ht="12" customHeight="1" x14ac:dyDescent="0.25">
      <c r="A29" s="2"/>
      <c r="B29" s="28"/>
      <c r="C29" s="30"/>
      <c r="D29" s="30"/>
      <c r="E29" s="30"/>
      <c r="F29" s="35"/>
      <c r="G29" s="35"/>
    </row>
    <row r="30" spans="1:7" ht="12" customHeight="1" x14ac:dyDescent="0.25">
      <c r="A30" s="4"/>
      <c r="B30" s="36" t="s">
        <v>25</v>
      </c>
      <c r="C30" s="37"/>
      <c r="D30" s="38"/>
      <c r="E30" s="38"/>
      <c r="F30" s="39"/>
      <c r="G30" s="39"/>
    </row>
    <row r="31" spans="1:7" ht="24" customHeight="1" x14ac:dyDescent="0.25">
      <c r="A31" s="4"/>
      <c r="B31" s="40" t="s">
        <v>17</v>
      </c>
      <c r="C31" s="41" t="s">
        <v>18</v>
      </c>
      <c r="D31" s="41" t="s">
        <v>19</v>
      </c>
      <c r="E31" s="40" t="s">
        <v>20</v>
      </c>
      <c r="F31" s="41" t="s">
        <v>21</v>
      </c>
      <c r="G31" s="40" t="s">
        <v>22</v>
      </c>
    </row>
    <row r="32" spans="1:7" ht="12" customHeight="1" x14ac:dyDescent="0.25">
      <c r="A32" s="4"/>
      <c r="B32" s="42"/>
      <c r="C32" s="43"/>
      <c r="D32" s="43"/>
      <c r="E32" s="43"/>
      <c r="F32" s="44"/>
      <c r="G32" s="45"/>
    </row>
    <row r="33" spans="1:11" ht="12" customHeight="1" x14ac:dyDescent="0.25">
      <c r="A33" s="4"/>
      <c r="B33" s="9" t="s">
        <v>26</v>
      </c>
      <c r="C33" s="10"/>
      <c r="D33" s="10"/>
      <c r="E33" s="10"/>
      <c r="F33" s="11"/>
      <c r="G33" s="12"/>
    </row>
    <row r="34" spans="1:11" ht="12" customHeight="1" x14ac:dyDescent="0.25">
      <c r="A34" s="2"/>
      <c r="B34" s="46"/>
      <c r="C34" s="47"/>
      <c r="D34" s="47"/>
      <c r="E34" s="47"/>
      <c r="F34" s="48"/>
      <c r="G34" s="48"/>
    </row>
    <row r="35" spans="1:11" ht="12" customHeight="1" x14ac:dyDescent="0.25">
      <c r="A35" s="4"/>
      <c r="B35" s="36" t="s">
        <v>27</v>
      </c>
      <c r="C35" s="37"/>
      <c r="D35" s="38"/>
      <c r="E35" s="38"/>
      <c r="F35" s="39"/>
      <c r="G35" s="39"/>
    </row>
    <row r="36" spans="1:11" ht="24" customHeight="1" x14ac:dyDescent="0.25">
      <c r="A36" s="4"/>
      <c r="B36" s="49" t="s">
        <v>17</v>
      </c>
      <c r="C36" s="49" t="s">
        <v>18</v>
      </c>
      <c r="D36" s="49" t="s">
        <v>19</v>
      </c>
      <c r="E36" s="49" t="s">
        <v>20</v>
      </c>
      <c r="F36" s="50" t="s">
        <v>21</v>
      </c>
      <c r="G36" s="49" t="s">
        <v>22</v>
      </c>
    </row>
    <row r="37" spans="1:11" ht="12.75" customHeight="1" x14ac:dyDescent="0.25">
      <c r="A37" s="6"/>
      <c r="B37" s="5" t="s">
        <v>99</v>
      </c>
      <c r="C37" s="18" t="s">
        <v>28</v>
      </c>
      <c r="D37" s="16">
        <v>0.187</v>
      </c>
      <c r="E37" s="16" t="s">
        <v>29</v>
      </c>
      <c r="F37" s="17">
        <v>253422.40000000005</v>
      </c>
      <c r="G37" s="17">
        <f>D37*F37</f>
        <v>47389.988800000006</v>
      </c>
    </row>
    <row r="38" spans="1:11" ht="12.75" customHeight="1" x14ac:dyDescent="0.25">
      <c r="A38" s="6"/>
      <c r="B38" s="5" t="s">
        <v>78</v>
      </c>
      <c r="C38" s="18" t="s">
        <v>28</v>
      </c>
      <c r="D38" s="16">
        <v>0.25</v>
      </c>
      <c r="E38" s="16" t="s">
        <v>97</v>
      </c>
      <c r="F38" s="17">
        <v>207345.60000000003</v>
      </c>
      <c r="G38" s="17">
        <f>D38*F38</f>
        <v>51836.400000000009</v>
      </c>
    </row>
    <row r="39" spans="1:11" ht="12.75" customHeight="1" x14ac:dyDescent="0.25">
      <c r="A39" s="6"/>
      <c r="B39" s="5" t="s">
        <v>65</v>
      </c>
      <c r="C39" s="18" t="s">
        <v>28</v>
      </c>
      <c r="D39" s="16">
        <v>0.25</v>
      </c>
      <c r="E39" s="16" t="s">
        <v>100</v>
      </c>
      <c r="F39" s="17">
        <v>249260.00000000006</v>
      </c>
      <c r="G39" s="17">
        <f>D39*F39</f>
        <v>62315.000000000015</v>
      </c>
    </row>
    <row r="40" spans="1:11" ht="12.75" customHeight="1" x14ac:dyDescent="0.25">
      <c r="A40" s="6"/>
      <c r="B40" s="5" t="s">
        <v>80</v>
      </c>
      <c r="C40" s="18" t="s">
        <v>28</v>
      </c>
      <c r="D40" s="16">
        <v>0.125</v>
      </c>
      <c r="E40" s="16" t="s">
        <v>30</v>
      </c>
      <c r="F40" s="17">
        <v>215138.00000000006</v>
      </c>
      <c r="G40" s="17">
        <f t="shared" ref="G40:G42" si="1">D40*F40</f>
        <v>26892.250000000007</v>
      </c>
    </row>
    <row r="41" spans="1:11" ht="12.75" customHeight="1" x14ac:dyDescent="0.25">
      <c r="A41" s="6"/>
      <c r="B41" s="5" t="s">
        <v>81</v>
      </c>
      <c r="C41" s="18" t="s">
        <v>28</v>
      </c>
      <c r="D41" s="16">
        <v>0.125</v>
      </c>
      <c r="E41" s="16" t="s">
        <v>101</v>
      </c>
      <c r="F41" s="17">
        <v>147077.92000000001</v>
      </c>
      <c r="G41" s="17">
        <f t="shared" si="1"/>
        <v>18384.740000000002</v>
      </c>
    </row>
    <row r="42" spans="1:11" ht="12.75" customHeight="1" x14ac:dyDescent="0.25">
      <c r="A42" s="6"/>
      <c r="B42" s="5" t="s">
        <v>82</v>
      </c>
      <c r="C42" s="18" t="s">
        <v>28</v>
      </c>
      <c r="D42" s="16">
        <v>0.187</v>
      </c>
      <c r="E42" s="16" t="s">
        <v>102</v>
      </c>
      <c r="F42" s="17">
        <v>373890.00000000006</v>
      </c>
      <c r="G42" s="17">
        <f t="shared" si="1"/>
        <v>69917.430000000008</v>
      </c>
    </row>
    <row r="43" spans="1:11" ht="12.75" customHeight="1" x14ac:dyDescent="0.25">
      <c r="A43" s="4"/>
      <c r="B43" s="9" t="s">
        <v>31</v>
      </c>
      <c r="C43" s="10"/>
      <c r="D43" s="113"/>
      <c r="E43" s="113"/>
      <c r="F43" s="113"/>
      <c r="G43" s="114">
        <f>SUM(G37:G42)</f>
        <v>276735.8088</v>
      </c>
    </row>
    <row r="44" spans="1:11" ht="12" customHeight="1" x14ac:dyDescent="0.25">
      <c r="A44" s="2"/>
      <c r="B44" s="46"/>
      <c r="C44" s="47"/>
      <c r="D44" s="47"/>
      <c r="E44" s="47"/>
      <c r="F44" s="48"/>
      <c r="G44" s="48"/>
    </row>
    <row r="45" spans="1:11" ht="12" customHeight="1" x14ac:dyDescent="0.25">
      <c r="A45" s="4"/>
      <c r="B45" s="36" t="s">
        <v>32</v>
      </c>
      <c r="C45" s="37"/>
      <c r="D45" s="38"/>
      <c r="E45" s="38"/>
      <c r="F45" s="39"/>
      <c r="G45" s="39"/>
    </row>
    <row r="46" spans="1:11" ht="24" customHeight="1" x14ac:dyDescent="0.25">
      <c r="A46" s="4"/>
      <c r="B46" s="50" t="s">
        <v>33</v>
      </c>
      <c r="C46" s="50" t="s">
        <v>34</v>
      </c>
      <c r="D46" s="50" t="s">
        <v>35</v>
      </c>
      <c r="E46" s="50" t="s">
        <v>20</v>
      </c>
      <c r="F46" s="50" t="s">
        <v>21</v>
      </c>
      <c r="G46" s="50" t="s">
        <v>22</v>
      </c>
      <c r="K46" s="15"/>
    </row>
    <row r="47" spans="1:11" ht="12.75" customHeight="1" x14ac:dyDescent="0.25">
      <c r="A47" s="6"/>
      <c r="B47" s="19" t="s">
        <v>103</v>
      </c>
      <c r="C47" s="18" t="s">
        <v>83</v>
      </c>
      <c r="D47" s="16">
        <v>160</v>
      </c>
      <c r="E47" s="16" t="s">
        <v>79</v>
      </c>
      <c r="F47" s="17">
        <v>1600</v>
      </c>
      <c r="G47" s="17">
        <f>D47*F47</f>
        <v>256000</v>
      </c>
      <c r="K47" s="15"/>
    </row>
    <row r="48" spans="1:11" ht="12.75" customHeight="1" x14ac:dyDescent="0.25">
      <c r="A48" s="6"/>
      <c r="B48" s="19" t="s">
        <v>104</v>
      </c>
      <c r="C48" s="18"/>
      <c r="D48" s="16"/>
      <c r="E48" s="16"/>
      <c r="F48" s="17"/>
      <c r="G48" s="17"/>
    </row>
    <row r="49" spans="1:7" ht="12.75" customHeight="1" x14ac:dyDescent="0.25">
      <c r="A49" s="6"/>
      <c r="B49" s="5" t="s">
        <v>84</v>
      </c>
      <c r="C49" s="18" t="s">
        <v>85</v>
      </c>
      <c r="D49" s="16">
        <v>10</v>
      </c>
      <c r="E49" s="16" t="s">
        <v>105</v>
      </c>
      <c r="F49" s="17">
        <v>300</v>
      </c>
      <c r="G49" s="17">
        <f t="shared" ref="G49:G56" si="2">D49*F49</f>
        <v>3000</v>
      </c>
    </row>
    <row r="50" spans="1:7" ht="12.75" customHeight="1" x14ac:dyDescent="0.25">
      <c r="A50" s="6"/>
      <c r="B50" s="5" t="s">
        <v>86</v>
      </c>
      <c r="C50" s="18" t="s">
        <v>87</v>
      </c>
      <c r="D50" s="16">
        <v>1</v>
      </c>
      <c r="E50" s="16" t="s">
        <v>105</v>
      </c>
      <c r="F50" s="17">
        <v>25000</v>
      </c>
      <c r="G50" s="17">
        <f>D50*F50</f>
        <v>25000</v>
      </c>
    </row>
    <row r="51" spans="1:7" ht="12.75" customHeight="1" x14ac:dyDescent="0.25">
      <c r="A51" s="6"/>
      <c r="B51" s="5" t="s">
        <v>67</v>
      </c>
      <c r="C51" s="18" t="s">
        <v>87</v>
      </c>
      <c r="D51" s="16">
        <v>1</v>
      </c>
      <c r="E51" s="16" t="s">
        <v>30</v>
      </c>
      <c r="F51" s="17">
        <v>15000</v>
      </c>
      <c r="G51" s="17">
        <f t="shared" si="2"/>
        <v>15000</v>
      </c>
    </row>
    <row r="52" spans="1:7" ht="12.75" customHeight="1" x14ac:dyDescent="0.25">
      <c r="A52" s="6"/>
      <c r="B52" s="19" t="s">
        <v>36</v>
      </c>
      <c r="C52" s="18"/>
      <c r="D52" s="16"/>
      <c r="E52" s="16"/>
      <c r="F52" s="17"/>
      <c r="G52" s="17"/>
    </row>
    <row r="53" spans="1:7" ht="12.75" customHeight="1" x14ac:dyDescent="0.25">
      <c r="A53" s="6"/>
      <c r="B53" s="5" t="s">
        <v>88</v>
      </c>
      <c r="C53" s="18" t="s">
        <v>83</v>
      </c>
      <c r="D53" s="16">
        <v>300</v>
      </c>
      <c r="E53" s="16" t="s">
        <v>113</v>
      </c>
      <c r="F53" s="17">
        <v>1400</v>
      </c>
      <c r="G53" s="17">
        <f t="shared" si="2"/>
        <v>420000</v>
      </c>
    </row>
    <row r="54" spans="1:7" ht="12.75" customHeight="1" x14ac:dyDescent="0.25">
      <c r="A54" s="6"/>
      <c r="B54" s="5" t="s">
        <v>89</v>
      </c>
      <c r="C54" s="18" t="s">
        <v>83</v>
      </c>
      <c r="D54" s="16">
        <v>200</v>
      </c>
      <c r="E54" s="16" t="s">
        <v>101</v>
      </c>
      <c r="F54" s="17">
        <v>1400</v>
      </c>
      <c r="G54" s="17">
        <f t="shared" si="2"/>
        <v>280000</v>
      </c>
    </row>
    <row r="55" spans="1:7" ht="12.75" customHeight="1" x14ac:dyDescent="0.25">
      <c r="A55" s="6"/>
      <c r="B55" s="5" t="s">
        <v>106</v>
      </c>
      <c r="C55" s="18" t="s">
        <v>87</v>
      </c>
      <c r="D55" s="16">
        <v>1</v>
      </c>
      <c r="E55" s="16" t="s">
        <v>107</v>
      </c>
      <c r="F55" s="17">
        <v>5300</v>
      </c>
      <c r="G55" s="17">
        <f t="shared" si="2"/>
        <v>5300</v>
      </c>
    </row>
    <row r="56" spans="1:7" ht="12.75" customHeight="1" x14ac:dyDescent="0.25">
      <c r="A56" s="6"/>
      <c r="B56" s="5" t="s">
        <v>90</v>
      </c>
      <c r="C56" s="18" t="s">
        <v>71</v>
      </c>
      <c r="D56" s="16">
        <v>80</v>
      </c>
      <c r="E56" s="16" t="s">
        <v>77</v>
      </c>
      <c r="F56" s="17">
        <v>302.5</v>
      </c>
      <c r="G56" s="17">
        <f t="shared" si="2"/>
        <v>24200</v>
      </c>
    </row>
    <row r="57" spans="1:7" ht="13.5" customHeight="1" x14ac:dyDescent="0.25">
      <c r="A57" s="4"/>
      <c r="B57" s="9" t="s">
        <v>37</v>
      </c>
      <c r="C57" s="10"/>
      <c r="D57" s="113"/>
      <c r="E57" s="113"/>
      <c r="F57" s="113"/>
      <c r="G57" s="114">
        <f>SUM(G47:G56)</f>
        <v>1028500</v>
      </c>
    </row>
    <row r="58" spans="1:7" ht="12" customHeight="1" x14ac:dyDescent="0.25">
      <c r="A58" s="2"/>
      <c r="B58" s="46"/>
      <c r="C58" s="47"/>
      <c r="D58" s="47"/>
      <c r="E58" s="51"/>
      <c r="F58" s="48"/>
      <c r="G58" s="48"/>
    </row>
    <row r="59" spans="1:7" ht="12" customHeight="1" x14ac:dyDescent="0.25">
      <c r="A59" s="4"/>
      <c r="B59" s="36" t="s">
        <v>38</v>
      </c>
      <c r="C59" s="37"/>
      <c r="D59" s="38"/>
      <c r="E59" s="38"/>
      <c r="F59" s="39"/>
      <c r="G59" s="39"/>
    </row>
    <row r="60" spans="1:7" ht="24" customHeight="1" x14ac:dyDescent="0.25">
      <c r="A60" s="4"/>
      <c r="B60" s="49" t="s">
        <v>39</v>
      </c>
      <c r="C60" s="50" t="s">
        <v>34</v>
      </c>
      <c r="D60" s="50" t="s">
        <v>35</v>
      </c>
      <c r="E60" s="49" t="s">
        <v>20</v>
      </c>
      <c r="F60" s="50" t="s">
        <v>21</v>
      </c>
      <c r="G60" s="49" t="s">
        <v>22</v>
      </c>
    </row>
    <row r="61" spans="1:7" ht="12.75" customHeight="1" x14ac:dyDescent="0.25">
      <c r="A61" s="6"/>
      <c r="B61" s="5" t="s">
        <v>91</v>
      </c>
      <c r="C61" s="18" t="s">
        <v>92</v>
      </c>
      <c r="D61" s="18">
        <v>1</v>
      </c>
      <c r="E61" s="16" t="s">
        <v>70</v>
      </c>
      <c r="F61" s="17">
        <v>20000</v>
      </c>
      <c r="G61" s="17">
        <f>+D61*F61</f>
        <v>20000</v>
      </c>
    </row>
    <row r="62" spans="1:7" ht="13.5" customHeight="1" x14ac:dyDescent="0.25">
      <c r="A62" s="4"/>
      <c r="B62" s="52" t="s">
        <v>40</v>
      </c>
      <c r="C62" s="53"/>
      <c r="D62" s="53"/>
      <c r="E62" s="54"/>
      <c r="F62" s="54"/>
      <c r="G62" s="55">
        <f>SUM(G61:G61)</f>
        <v>20000</v>
      </c>
    </row>
    <row r="63" spans="1:7" ht="12" customHeight="1" x14ac:dyDescent="0.25">
      <c r="A63" s="2"/>
      <c r="B63" s="56"/>
      <c r="C63" s="56"/>
      <c r="D63" s="56"/>
      <c r="E63" s="56"/>
      <c r="F63" s="57"/>
      <c r="G63" s="57"/>
    </row>
    <row r="64" spans="1:7" ht="12" customHeight="1" x14ac:dyDescent="0.25">
      <c r="A64" s="14"/>
      <c r="B64" s="58" t="s">
        <v>41</v>
      </c>
      <c r="C64" s="59"/>
      <c r="D64" s="59"/>
      <c r="E64" s="59"/>
      <c r="F64" s="59"/>
      <c r="G64" s="60">
        <f>G28+G43+G57+G62</f>
        <v>1404749.7487999999</v>
      </c>
    </row>
    <row r="65" spans="1:7" ht="12" customHeight="1" x14ac:dyDescent="0.25">
      <c r="A65" s="14"/>
      <c r="B65" s="61" t="s">
        <v>42</v>
      </c>
      <c r="C65" s="62"/>
      <c r="D65" s="62"/>
      <c r="E65" s="62"/>
      <c r="F65" s="62"/>
      <c r="G65" s="63">
        <f>G64*0.05</f>
        <v>70237.487439999997</v>
      </c>
    </row>
    <row r="66" spans="1:7" ht="12" customHeight="1" x14ac:dyDescent="0.25">
      <c r="A66" s="14"/>
      <c r="B66" s="64" t="s">
        <v>43</v>
      </c>
      <c r="C66" s="65"/>
      <c r="D66" s="65"/>
      <c r="E66" s="65"/>
      <c r="F66" s="65"/>
      <c r="G66" s="66">
        <f>G65+G64</f>
        <v>1474987.23624</v>
      </c>
    </row>
    <row r="67" spans="1:7" ht="12" customHeight="1" x14ac:dyDescent="0.25">
      <c r="A67" s="14"/>
      <c r="B67" s="61" t="s">
        <v>44</v>
      </c>
      <c r="C67" s="62"/>
      <c r="D67" s="62"/>
      <c r="E67" s="62"/>
      <c r="F67" s="62"/>
      <c r="G67" s="63">
        <f>G12</f>
        <v>2000000</v>
      </c>
    </row>
    <row r="68" spans="1:7" ht="12" customHeight="1" x14ac:dyDescent="0.25">
      <c r="A68" s="14"/>
      <c r="B68" s="67" t="s">
        <v>45</v>
      </c>
      <c r="C68" s="68"/>
      <c r="D68" s="68"/>
      <c r="E68" s="68"/>
      <c r="F68" s="68"/>
      <c r="G68" s="115">
        <f>G67-G66</f>
        <v>525012.76376</v>
      </c>
    </row>
    <row r="69" spans="1:7" ht="12" customHeight="1" x14ac:dyDescent="0.25">
      <c r="A69" s="14"/>
      <c r="B69" s="69" t="s">
        <v>111</v>
      </c>
      <c r="C69" s="70"/>
      <c r="D69" s="70"/>
      <c r="E69" s="70"/>
      <c r="F69" s="70"/>
      <c r="G69" s="71"/>
    </row>
    <row r="70" spans="1:7" ht="12.75" customHeight="1" thickBot="1" x14ac:dyDescent="0.3">
      <c r="A70" s="14"/>
      <c r="B70" s="72"/>
      <c r="C70" s="70"/>
      <c r="D70" s="70"/>
      <c r="E70" s="70"/>
      <c r="F70" s="70"/>
      <c r="G70" s="71"/>
    </row>
    <row r="71" spans="1:7" ht="12" customHeight="1" x14ac:dyDescent="0.25">
      <c r="A71" s="14"/>
      <c r="B71" s="73" t="s">
        <v>112</v>
      </c>
      <c r="C71" s="74"/>
      <c r="D71" s="74"/>
      <c r="E71" s="74"/>
      <c r="F71" s="75"/>
      <c r="G71" s="71"/>
    </row>
    <row r="72" spans="1:7" ht="12" customHeight="1" x14ac:dyDescent="0.25">
      <c r="A72" s="14"/>
      <c r="B72" s="76" t="s">
        <v>46</v>
      </c>
      <c r="C72" s="77"/>
      <c r="D72" s="77"/>
      <c r="E72" s="77"/>
      <c r="F72" s="78"/>
      <c r="G72" s="71"/>
    </row>
    <row r="73" spans="1:7" ht="12" customHeight="1" x14ac:dyDescent="0.25">
      <c r="A73" s="14"/>
      <c r="B73" s="76" t="s">
        <v>47</v>
      </c>
      <c r="C73" s="77"/>
      <c r="D73" s="77"/>
      <c r="E73" s="77"/>
      <c r="F73" s="78"/>
      <c r="G73" s="71"/>
    </row>
    <row r="74" spans="1:7" ht="12" customHeight="1" x14ac:dyDescent="0.25">
      <c r="A74" s="14"/>
      <c r="B74" s="76" t="s">
        <v>48</v>
      </c>
      <c r="C74" s="77"/>
      <c r="D74" s="77"/>
      <c r="E74" s="77"/>
      <c r="F74" s="78"/>
      <c r="G74" s="71"/>
    </row>
    <row r="75" spans="1:7" ht="12" customHeight="1" x14ac:dyDescent="0.25">
      <c r="A75" s="14"/>
      <c r="B75" s="76" t="s">
        <v>49</v>
      </c>
      <c r="C75" s="77"/>
      <c r="D75" s="77"/>
      <c r="E75" s="77"/>
      <c r="F75" s="78"/>
      <c r="G75" s="71"/>
    </row>
    <row r="76" spans="1:7" ht="12" customHeight="1" x14ac:dyDescent="0.25">
      <c r="A76" s="14"/>
      <c r="B76" s="76" t="s">
        <v>50</v>
      </c>
      <c r="C76" s="77"/>
      <c r="D76" s="77"/>
      <c r="E76" s="77"/>
      <c r="F76" s="78"/>
      <c r="G76" s="71"/>
    </row>
    <row r="77" spans="1:7" ht="12.75" customHeight="1" thickBot="1" x14ac:dyDescent="0.3">
      <c r="A77" s="14"/>
      <c r="B77" s="79" t="s">
        <v>51</v>
      </c>
      <c r="C77" s="80"/>
      <c r="D77" s="80"/>
      <c r="E77" s="80"/>
      <c r="F77" s="81"/>
      <c r="G77" s="71"/>
    </row>
    <row r="78" spans="1:7" ht="12.75" customHeight="1" x14ac:dyDescent="0.25">
      <c r="A78" s="14"/>
      <c r="B78" s="72"/>
      <c r="C78" s="77"/>
      <c r="D78" s="77"/>
      <c r="E78" s="77"/>
      <c r="F78" s="77"/>
      <c r="G78" s="71"/>
    </row>
    <row r="79" spans="1:7" ht="15" customHeight="1" thickBot="1" x14ac:dyDescent="0.3">
      <c r="A79" s="14"/>
      <c r="B79" s="117" t="s">
        <v>52</v>
      </c>
      <c r="C79" s="118"/>
      <c r="D79" s="82"/>
      <c r="E79" s="83"/>
      <c r="F79" s="83"/>
      <c r="G79" s="71"/>
    </row>
    <row r="80" spans="1:7" ht="12" customHeight="1" x14ac:dyDescent="0.25">
      <c r="A80" s="14"/>
      <c r="B80" s="84" t="s">
        <v>39</v>
      </c>
      <c r="C80" s="85" t="s">
        <v>115</v>
      </c>
      <c r="D80" s="86" t="s">
        <v>53</v>
      </c>
      <c r="E80" s="83"/>
      <c r="F80" s="83"/>
      <c r="G80" s="71"/>
    </row>
    <row r="81" spans="1:7" ht="12" customHeight="1" x14ac:dyDescent="0.25">
      <c r="A81" s="14"/>
      <c r="B81" s="87" t="s">
        <v>54</v>
      </c>
      <c r="C81" s="88">
        <f>G28</f>
        <v>79513.940000000017</v>
      </c>
      <c r="D81" s="89">
        <f>(C81/C87)</f>
        <v>5.3908240236524095E-2</v>
      </c>
      <c r="E81" s="83"/>
      <c r="F81" s="83"/>
      <c r="G81" s="71"/>
    </row>
    <row r="82" spans="1:7" ht="12" customHeight="1" x14ac:dyDescent="0.25">
      <c r="A82" s="14"/>
      <c r="B82" s="87" t="s">
        <v>55</v>
      </c>
      <c r="C82" s="88">
        <f>G33</f>
        <v>0</v>
      </c>
      <c r="D82" s="89">
        <v>0</v>
      </c>
      <c r="E82" s="83"/>
      <c r="F82" s="83"/>
      <c r="G82" s="71"/>
    </row>
    <row r="83" spans="1:7" ht="12" customHeight="1" x14ac:dyDescent="0.25">
      <c r="A83" s="14"/>
      <c r="B83" s="87" t="s">
        <v>56</v>
      </c>
      <c r="C83" s="88">
        <f>G43</f>
        <v>276735.8088</v>
      </c>
      <c r="D83" s="89">
        <f>(C83/C87)</f>
        <v>0.18761918303682595</v>
      </c>
      <c r="E83" s="83"/>
      <c r="F83" s="83"/>
      <c r="G83" s="71"/>
    </row>
    <row r="84" spans="1:7" ht="12" customHeight="1" x14ac:dyDescent="0.25">
      <c r="A84" s="14"/>
      <c r="B84" s="87" t="s">
        <v>33</v>
      </c>
      <c r="C84" s="88">
        <f>G57</f>
        <v>1028500</v>
      </c>
      <c r="D84" s="89">
        <f>(C84/C87)</f>
        <v>0.69729439999156151</v>
      </c>
      <c r="E84" s="83"/>
      <c r="F84" s="83"/>
      <c r="G84" s="71"/>
    </row>
    <row r="85" spans="1:7" ht="12" customHeight="1" x14ac:dyDescent="0.25">
      <c r="A85" s="14"/>
      <c r="B85" s="87" t="s">
        <v>57</v>
      </c>
      <c r="C85" s="90">
        <f>G62</f>
        <v>20000</v>
      </c>
      <c r="D85" s="89">
        <f>(C85/C87)</f>
        <v>1.3559443850103286E-2</v>
      </c>
      <c r="E85" s="91"/>
      <c r="F85" s="91"/>
      <c r="G85" s="71"/>
    </row>
    <row r="86" spans="1:7" ht="12" customHeight="1" x14ac:dyDescent="0.25">
      <c r="A86" s="14"/>
      <c r="B86" s="87" t="s">
        <v>58</v>
      </c>
      <c r="C86" s="90">
        <v>70237</v>
      </c>
      <c r="D86" s="89">
        <f>(C86/C87)</f>
        <v>4.7618732884985228E-2</v>
      </c>
      <c r="E86" s="91"/>
      <c r="F86" s="91"/>
      <c r="G86" s="71"/>
    </row>
    <row r="87" spans="1:7" ht="12.75" customHeight="1" thickBot="1" x14ac:dyDescent="0.3">
      <c r="A87" s="14"/>
      <c r="B87" s="92" t="s">
        <v>59</v>
      </c>
      <c r="C87" s="93">
        <f>SUM(C81:C86)</f>
        <v>1474986.7487999999</v>
      </c>
      <c r="D87" s="94">
        <f>SUM(D81:D86)</f>
        <v>1.0000000000000002</v>
      </c>
      <c r="E87" s="91"/>
      <c r="F87" s="91"/>
      <c r="G87" s="71"/>
    </row>
    <row r="88" spans="1:7" ht="12" customHeight="1" x14ac:dyDescent="0.25">
      <c r="A88" s="14"/>
      <c r="B88" s="72"/>
      <c r="C88" s="70"/>
      <c r="D88" s="70"/>
      <c r="E88" s="70"/>
      <c r="F88" s="70"/>
      <c r="G88" s="71"/>
    </row>
    <row r="89" spans="1:7" ht="12.75" customHeight="1" x14ac:dyDescent="0.25">
      <c r="A89" s="14"/>
      <c r="B89" s="22"/>
      <c r="C89" s="70"/>
      <c r="D89" s="70"/>
      <c r="E89" s="70"/>
      <c r="F89" s="70"/>
      <c r="G89" s="71"/>
    </row>
    <row r="90" spans="1:7" ht="12" customHeight="1" thickBot="1" x14ac:dyDescent="0.3">
      <c r="A90" s="13"/>
      <c r="B90" s="95"/>
      <c r="C90" s="96" t="s">
        <v>60</v>
      </c>
      <c r="D90" s="97"/>
      <c r="E90" s="98"/>
      <c r="F90" s="99"/>
      <c r="G90" s="71"/>
    </row>
    <row r="91" spans="1:7" ht="12" customHeight="1" x14ac:dyDescent="0.25">
      <c r="A91" s="14"/>
      <c r="B91" s="100" t="s">
        <v>114</v>
      </c>
      <c r="C91" s="101">
        <v>40</v>
      </c>
      <c r="D91" s="101">
        <v>50</v>
      </c>
      <c r="E91" s="102">
        <v>60</v>
      </c>
      <c r="F91" s="103"/>
      <c r="G91" s="104"/>
    </row>
    <row r="92" spans="1:7" ht="12.75" customHeight="1" thickBot="1" x14ac:dyDescent="0.3">
      <c r="A92" s="14"/>
      <c r="B92" s="92" t="s">
        <v>61</v>
      </c>
      <c r="C92" s="93">
        <f>(G66/C91)</f>
        <v>36874.680906000001</v>
      </c>
      <c r="D92" s="93">
        <f>(G66/D91)</f>
        <v>29499.744724799999</v>
      </c>
      <c r="E92" s="105">
        <f>(G66/E91)</f>
        <v>24583.120604</v>
      </c>
      <c r="F92" s="103"/>
      <c r="G92" s="104"/>
    </row>
    <row r="93" spans="1:7" ht="15.6" customHeight="1" x14ac:dyDescent="0.25">
      <c r="A93" s="14"/>
      <c r="B93" s="69" t="s">
        <v>62</v>
      </c>
      <c r="C93" s="77"/>
      <c r="D93" s="77"/>
      <c r="E93" s="77"/>
      <c r="F93" s="77"/>
      <c r="G93" s="77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2022-06-06T16:51:23Z</cp:lastPrinted>
  <dcterms:created xsi:type="dcterms:W3CDTF">2020-11-27T12:49:26Z</dcterms:created>
  <dcterms:modified xsi:type="dcterms:W3CDTF">2022-06-20T20:22:05Z</dcterms:modified>
</cp:coreProperties>
</file>