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AREA PUERTO SAAVEDRA\"/>
    </mc:Choice>
  </mc:AlternateContent>
  <bookViews>
    <workbookView xWindow="0" yWindow="0" windowWidth="20490" windowHeight="7155"/>
  </bookViews>
  <sheets>
    <sheet name="TRIGO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5" l="1"/>
  <c r="F45" i="5" l="1"/>
  <c r="F50" i="5"/>
  <c r="F22" i="5"/>
  <c r="F21" i="5"/>
  <c r="F23" i="5"/>
  <c r="F24" i="5"/>
  <c r="F34" i="5"/>
  <c r="F35" i="5"/>
  <c r="F41" i="5"/>
  <c r="F43" i="5"/>
  <c r="F44" i="5"/>
  <c r="F47" i="5"/>
  <c r="F48" i="5"/>
  <c r="F55" i="5"/>
  <c r="F56" i="5"/>
  <c r="F12" i="5"/>
  <c r="F62" i="5" s="1"/>
  <c r="F25" i="5" l="1"/>
  <c r="B76" i="5" s="1"/>
  <c r="F36" i="5"/>
  <c r="B78" i="5" s="1"/>
  <c r="B80" i="5"/>
  <c r="F51" i="5"/>
  <c r="F59" i="5" l="1"/>
  <c r="F60" i="5" s="1"/>
  <c r="B81" i="5" s="1"/>
  <c r="B79" i="5"/>
  <c r="F61" i="5" l="1"/>
  <c r="B82" i="5"/>
  <c r="C87" i="5" l="1"/>
  <c r="F63" i="5"/>
  <c r="D87" i="5"/>
  <c r="B87" i="5"/>
  <c r="C76" i="5"/>
  <c r="C78" i="5"/>
  <c r="C80" i="5"/>
  <c r="C79" i="5"/>
  <c r="C81" i="5"/>
  <c r="C82" i="5" l="1"/>
</calcChain>
</file>

<file path=xl/sharedStrings.xml><?xml version="1.0" encoding="utf-8"?>
<sst xmlns="http://schemas.openxmlformats.org/spreadsheetml/2006/main" count="142" uniqueCount="106">
  <si>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</si>
  <si>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</si>
  <si>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</si>
  <si>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</si>
  <si>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</si>
  <si>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</si>
  <si>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</si>
  <si>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</si>
  <si>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</si>
  <si>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</si>
  <si>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</si>
  <si>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</si>
  <si>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</si>
  <si>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</si>
  <si>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</si>
  <si>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</si>
  <si>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</si>
  <si>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</si>
  <si>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</si>
  <si>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</si>
  <si>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</si>
  <si>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</si>
  <si>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</si>
  <si>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</si>
  <si>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</si>
  <si>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</si>
  <si>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</si>
  <si>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</si>
  <si>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</si>
  <si>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</si>
  <si>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</si>
  <si>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</si>
  <si>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</si>
  <si>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</si>
  <si>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</si>
  <si>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</si>
  <si>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</si>
  <si>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</si>
  <si>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</si>
  <si>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</si>
  <si>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</si>
  <si>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</si>
  <si>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</si>
  <si>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</si>
  <si>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</si>
  <si>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</si>
  <si>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</si>
  <si>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</si>
  <si>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</si>
  <si>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</si>
  <si>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</si>
  <si>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</si>
  <si>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</si>
  <si>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</si>
  <si>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</si>
  <si>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</si>
  <si>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</si>
  <si>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</si>
  <si>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</si>
  <si>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</si>
  <si>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</si>
  <si>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</si>
  <si>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</si>
  <si>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(*): Este valor representa el valor mìnimo de venta del producto</t>
  </si>
  <si>
    <t>PRECIO ESPERADO ($/kg)</t>
  </si>
  <si>
    <t>Saavedra</t>
  </si>
  <si>
    <t>Siembra manual</t>
  </si>
  <si>
    <t>Vibrocultivador</t>
  </si>
  <si>
    <t>Sacos</t>
  </si>
  <si>
    <t>ARAUCANIA</t>
  </si>
  <si>
    <t>SAAVEDRA</t>
  </si>
  <si>
    <t>mercado local</t>
  </si>
  <si>
    <t>Sequia</t>
  </si>
  <si>
    <t>Restraje</t>
  </si>
  <si>
    <t>Abril-Mayo</t>
  </si>
  <si>
    <t>FUNGICIDAS</t>
  </si>
  <si>
    <t>Hilo</t>
  </si>
  <si>
    <t>Enero</t>
  </si>
  <si>
    <t>MCPA</t>
  </si>
  <si>
    <t>sobre 10 grs</t>
  </si>
  <si>
    <t>Marzo - Abril</t>
  </si>
  <si>
    <t>Rendimiento (kg/hà)</t>
  </si>
  <si>
    <t>Costo unitario ($/kg) (*)</t>
  </si>
  <si>
    <t>Ajax</t>
  </si>
  <si>
    <t>Jangal</t>
  </si>
  <si>
    <t>Aplicación herbicida pos emergencia</t>
  </si>
  <si>
    <t xml:space="preserve">Mezcla </t>
  </si>
  <si>
    <t>lt</t>
  </si>
  <si>
    <t>MURIATO DE K</t>
  </si>
  <si>
    <t>TRIGO</t>
  </si>
  <si>
    <t>OTTO BAER</t>
  </si>
  <si>
    <t>Aplicación herbicidas</t>
  </si>
  <si>
    <t>15-02-2023</t>
  </si>
  <si>
    <t>15-03-2023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</si>
  <si>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</si>
  <si>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</si>
  <si>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 xml:space="preserve"> JH</t>
  </si>
  <si>
    <t>Cosecha</t>
  </si>
  <si>
    <t xml:space="preserve">u </t>
  </si>
  <si>
    <t>$/há</t>
  </si>
  <si>
    <t>COSTO TOTAL/há.</t>
  </si>
  <si>
    <t>Mayo-Junio</t>
  </si>
  <si>
    <t>Julio-Agosto</t>
  </si>
  <si>
    <t>Mayo  -Junio</t>
  </si>
  <si>
    <t>Octubre- Noviembre</t>
  </si>
  <si>
    <t>RENDIMIENTO (kg/há.)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</si>
</sst>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9"/>
      <color theme="1"/>
      <name val="Calibri"/>
      <family val="2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6" fillId="0" borderId="17"/>
    <xf numFmtId="166" fontId="6" fillId="0" borderId="17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2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14" fontId="1" fillId="2" borderId="6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justify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left"/>
    </xf>
    <xf numFmtId="0" fontId="1" fillId="2" borderId="8" xfId="0" applyFont="1" applyFill="1" applyBorder="1" applyAlignment="1"/>
    <xf numFmtId="49" fontId="9" fillId="5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/>
    <xf numFmtId="49" fontId="9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3" fontId="1" fillId="2" borderId="14" xfId="0" applyNumberFormat="1" applyFont="1" applyFill="1" applyBorder="1" applyAlignment="1"/>
    <xf numFmtId="49" fontId="9" fillId="3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9" fillId="5" borderId="20" xfId="0" applyNumberFormat="1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164" fontId="9" fillId="5" borderId="22" xfId="0" applyNumberFormat="1" applyFont="1" applyFill="1" applyBorder="1" applyAlignment="1">
      <alignment vertical="center"/>
    </xf>
    <xf numFmtId="49" fontId="9" fillId="3" borderId="23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164" fontId="9" fillId="3" borderId="24" xfId="0" applyNumberFormat="1" applyFont="1" applyFill="1" applyBorder="1" applyAlignment="1">
      <alignment vertical="center"/>
    </xf>
    <xf numFmtId="49" fontId="9" fillId="5" borderId="23" xfId="0" applyNumberFormat="1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164" fontId="9" fillId="5" borderId="24" xfId="0" applyNumberFormat="1" applyFont="1" applyFill="1" applyBorder="1" applyAlignment="1">
      <alignment vertical="center"/>
    </xf>
    <xf numFmtId="49" fontId="9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164" fontId="9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8" borderId="36" xfId="0" applyFont="1" applyFill="1" applyBorder="1" applyAlignment="1"/>
    <xf numFmtId="0" fontId="1" fillId="6" borderId="17" xfId="0" applyFont="1" applyFill="1" applyBorder="1" applyAlignment="1"/>
    <xf numFmtId="49" fontId="3" fillId="7" borderId="27" xfId="0" applyNumberFormat="1" applyFont="1" applyFill="1" applyBorder="1" applyAlignment="1">
      <alignment vertical="center"/>
    </xf>
    <xf numFmtId="49" fontId="3" fillId="7" borderId="18" xfId="0" applyNumberFormat="1" applyFont="1" applyFill="1" applyBorder="1" applyAlignment="1">
      <alignment vertical="center"/>
    </xf>
    <xf numFmtId="49" fontId="1" fillId="7" borderId="28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30" xfId="0" applyNumberFormat="1" applyFont="1" applyFill="1" applyBorder="1" applyAlignment="1"/>
    <xf numFmtId="0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49" fontId="3" fillId="7" borderId="31" xfId="0" applyNumberFormat="1" applyFont="1" applyFill="1" applyBorder="1" applyAlignment="1">
      <alignment vertical="center"/>
    </xf>
    <xf numFmtId="165" fontId="3" fillId="7" borderId="32" xfId="0" applyNumberFormat="1" applyFont="1" applyFill="1" applyBorder="1" applyAlignment="1">
      <alignment vertical="center"/>
    </xf>
    <xf numFmtId="9" fontId="3" fillId="7" borderId="33" xfId="0" applyNumberFormat="1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49" fontId="4" fillId="8" borderId="17" xfId="0" applyNumberFormat="1" applyFont="1" applyFill="1" applyBorder="1" applyAlignment="1">
      <alignment vertical="center"/>
    </xf>
    <xf numFmtId="0" fontId="9" fillId="8" borderId="17" xfId="0" applyFont="1" applyFill="1" applyBorder="1" applyAlignment="1">
      <alignment vertical="center"/>
    </xf>
    <xf numFmtId="0" fontId="9" fillId="8" borderId="45" xfId="0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49" fontId="3" fillId="7" borderId="46" xfId="0" applyNumberFormat="1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5" fontId="3" fillId="7" borderId="33" xfId="0" applyNumberFormat="1" applyFont="1" applyFill="1" applyBorder="1" applyAlignment="1">
      <alignment vertical="center"/>
    </xf>
    <xf numFmtId="3" fontId="3" fillId="7" borderId="47" xfId="0" applyNumberFormat="1" applyFont="1" applyFill="1" applyBorder="1" applyAlignment="1">
      <alignment vertical="center"/>
    </xf>
    <xf numFmtId="3" fontId="3" fillId="7" borderId="48" xfId="0" applyNumberFormat="1" applyFont="1" applyFill="1" applyBorder="1" applyAlignment="1">
      <alignment vertical="center"/>
    </xf>
    <xf numFmtId="49" fontId="1" fillId="2" borderId="50" xfId="0" applyNumberFormat="1" applyFont="1" applyFill="1" applyBorder="1" applyAlignment="1">
      <alignment horizontal="left"/>
    </xf>
    <xf numFmtId="49" fontId="1" fillId="2" borderId="50" xfId="0" applyNumberFormat="1" applyFont="1" applyFill="1" applyBorder="1" applyAlignment="1">
      <alignment horizontal="left" vertical="center" wrapText="1"/>
    </xf>
    <xf numFmtId="49" fontId="1" fillId="2" borderId="50" xfId="0" applyNumberFormat="1" applyFont="1" applyFill="1" applyBorder="1" applyAlignment="1">
      <alignment horizontal="left" wrapText="1"/>
    </xf>
    <xf numFmtId="14" fontId="1" fillId="2" borderId="50" xfId="0" applyNumberFormat="1" applyFont="1" applyFill="1" applyBorder="1" applyAlignment="1">
      <alignment horizontal="lef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9" fillId="3" borderId="49" xfId="0" applyNumberFormat="1" applyFont="1" applyFill="1" applyBorder="1" applyAlignment="1">
      <alignment vertical="center" wrapText="1"/>
    </xf>
    <xf numFmtId="49" fontId="1" fillId="2" borderId="49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5" xfId="0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164" fontId="9" fillId="5" borderId="26" xfId="0" applyNumberFormat="1" applyFont="1" applyFill="1" applyBorder="1" applyAlignment="1">
      <alignment vertical="center"/>
    </xf>
    <xf numFmtId="0" fontId="1" fillId="2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  <xf numFmtId="49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49" fontId="4" fillId="8" borderId="34" xfId="0" applyNumberFormat="1" applyFont="1" applyFill="1" applyBorder="1" applyAlignment="1">
      <alignment vertical="center"/>
    </xf>
    <xf numFmtId="0" fontId="3" fillId="8" borderId="35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6</xdr:col>
      <xdr:colOff>9525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56578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topLeftCell="A22" workbookViewId="0">
      <selection activeCell="E56" sqref="E56"/>
    </sheetView>
  </sheetViews>
  <sheetFormatPr baseColWidth="10" defaultRowHeight="15"/>
  <cols>
    <col min="1" max="1" width="16.710937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  <col min="8" max="8" width="13.42578125" style="22" customWidth="1"/>
    <col min="9" max="9" width="14.28515625" style="22" bestFit="1" customWidth="1"/>
    <col min="10" max="10" width="16.85546875" style="22" customWidth="1"/>
  </cols>
  <sheetData>
    <row r="1" spans="1:10">
      <c r="A1" s="2"/>
      <c r="B1" s="2"/>
      <c r="C1" s="2"/>
      <c r="D1" s="2"/>
      <c r="E1" s="2"/>
      <c r="F1" s="2"/>
      <c r="H1" s="21"/>
      <c r="I1" s="21"/>
      <c r="J1" s="21"/>
    </row>
    <row r="2" spans="1:10">
      <c r="A2" s="2"/>
      <c r="B2" s="2"/>
      <c r="C2" s="2"/>
      <c r="D2" s="2"/>
      <c r="E2" s="2"/>
      <c r="F2" s="2"/>
    </row>
    <row r="3" spans="1:10">
      <c r="A3" s="2"/>
      <c r="B3" s="2"/>
      <c r="C3" s="2"/>
      <c r="D3" s="2"/>
      <c r="E3" s="2"/>
      <c r="F3" s="2"/>
    </row>
    <row r="4" spans="1:10">
      <c r="A4" s="2"/>
      <c r="B4" s="2"/>
      <c r="C4" s="2"/>
      <c r="D4" s="2"/>
      <c r="E4" s="2"/>
      <c r="F4" s="2"/>
    </row>
    <row r="5" spans="1:10">
      <c r="A5" s="2"/>
      <c r="B5" s="2"/>
      <c r="C5" s="2"/>
      <c r="D5" s="2"/>
      <c r="E5" s="2"/>
      <c r="F5" s="2"/>
    </row>
    <row r="6" spans="1:10">
      <c r="A6" s="2"/>
      <c r="B6" s="2"/>
      <c r="C6" s="2"/>
      <c r="D6" s="2"/>
      <c r="E6" s="2"/>
      <c r="F6" s="2"/>
    </row>
    <row r="7" spans="1:10">
      <c r="A7" s="2"/>
      <c r="B7" s="2"/>
      <c r="C7" s="2"/>
      <c r="D7" s="2"/>
      <c r="E7" s="2"/>
      <c r="F7" s="2"/>
    </row>
    <row r="8" spans="1:10">
      <c r="A8" s="111"/>
      <c r="B8" s="3"/>
      <c r="C8" s="2"/>
      <c r="D8" s="3"/>
      <c r="E8" s="3"/>
      <c r="F8" s="3"/>
    </row>
    <row r="9" spans="1:10" ht="15" customHeight="1">
      <c r="A9" s="113" t="s">
        <v>0</v>
      </c>
      <c r="B9" s="107" t="s">
        <v>89</v>
      </c>
      <c r="C9" s="26"/>
      <c r="D9" s="134" t="s">
        <v>105</v>
      </c>
      <c r="E9" s="135"/>
      <c r="F9" s="18">
        <v>5500</v>
      </c>
    </row>
    <row r="10" spans="1:10" ht="15" customHeight="1">
      <c r="A10" s="114" t="s">
        <v>1</v>
      </c>
      <c r="B10" s="108" t="s">
        <v>90</v>
      </c>
      <c r="C10" s="26"/>
      <c r="D10" s="126" t="s">
        <v>2</v>
      </c>
      <c r="E10" s="127"/>
      <c r="F10" s="4" t="s">
        <v>93</v>
      </c>
    </row>
    <row r="11" spans="1:10" ht="15" customHeight="1">
      <c r="A11" s="114" t="s">
        <v>3</v>
      </c>
      <c r="B11" s="107" t="s">
        <v>4</v>
      </c>
      <c r="C11" s="26"/>
      <c r="D11" s="126" t="s">
        <v>64</v>
      </c>
      <c r="E11" s="127"/>
      <c r="F11" s="18">
        <v>300</v>
      </c>
    </row>
    <row r="12" spans="1:10" ht="15" customHeight="1">
      <c r="A12" s="114" t="s">
        <v>5</v>
      </c>
      <c r="B12" s="109" t="s">
        <v>69</v>
      </c>
      <c r="C12" s="26"/>
      <c r="D12" s="24" t="s">
        <v>6</v>
      </c>
      <c r="E12" s="25"/>
      <c r="F12" s="6">
        <f>(F9*F11)</f>
        <v>1650000</v>
      </c>
    </row>
    <row r="13" spans="1:10" ht="15" customHeight="1">
      <c r="A13" s="114" t="s">
        <v>7</v>
      </c>
      <c r="B13" s="107" t="s">
        <v>65</v>
      </c>
      <c r="C13" s="26"/>
      <c r="D13" s="126" t="s">
        <v>8</v>
      </c>
      <c r="E13" s="127"/>
      <c r="F13" s="4" t="s">
        <v>71</v>
      </c>
    </row>
    <row r="14" spans="1:10" ht="15" customHeight="1">
      <c r="A14" s="114" t="s">
        <v>9</v>
      </c>
      <c r="B14" s="107" t="s">
        <v>70</v>
      </c>
      <c r="C14" s="26"/>
      <c r="D14" s="126" t="s">
        <v>10</v>
      </c>
      <c r="E14" s="127"/>
      <c r="F14" s="4" t="s">
        <v>92</v>
      </c>
    </row>
    <row r="15" spans="1:10" ht="25.5">
      <c r="A15" s="114" t="s">
        <v>11</v>
      </c>
      <c r="B15" s="110">
        <v>44729</v>
      </c>
      <c r="C15" s="26"/>
      <c r="D15" s="128" t="s">
        <v>12</v>
      </c>
      <c r="E15" s="129"/>
      <c r="F15" s="5" t="s">
        <v>72</v>
      </c>
    </row>
    <row r="16" spans="1:10">
      <c r="A16" s="112"/>
      <c r="B16" s="30"/>
      <c r="C16" s="31"/>
      <c r="D16" s="32"/>
      <c r="E16" s="32"/>
      <c r="F16" s="33"/>
    </row>
    <row r="17" spans="1:6">
      <c r="A17" s="130" t="s">
        <v>13</v>
      </c>
      <c r="B17" s="131"/>
      <c r="C17" s="131"/>
      <c r="D17" s="131"/>
      <c r="E17" s="131"/>
      <c r="F17" s="131"/>
    </row>
    <row r="18" spans="1:6">
      <c r="A18" s="34"/>
      <c r="B18" s="35"/>
      <c r="C18" s="35"/>
      <c r="D18" s="35"/>
      <c r="E18" s="36"/>
      <c r="F18" s="36"/>
    </row>
    <row r="19" spans="1:6">
      <c r="A19" s="37" t="s">
        <v>14</v>
      </c>
      <c r="B19" s="38"/>
      <c r="C19" s="39"/>
      <c r="D19" s="39"/>
      <c r="E19" s="39"/>
      <c r="F19" s="39"/>
    </row>
    <row r="20" spans="1:6" ht="25.5">
      <c r="A20" s="40" t="s">
        <v>15</v>
      </c>
      <c r="B20" s="40" t="s">
        <v>16</v>
      </c>
      <c r="C20" s="40" t="s">
        <v>17</v>
      </c>
      <c r="D20" s="40" t="s">
        <v>18</v>
      </c>
      <c r="E20" s="40" t="s">
        <v>19</v>
      </c>
      <c r="F20" s="40" t="s">
        <v>20</v>
      </c>
    </row>
    <row r="21" spans="1:6">
      <c r="A21" s="23" t="s">
        <v>91</v>
      </c>
      <c r="B21" s="7" t="s">
        <v>21</v>
      </c>
      <c r="C21" s="115">
        <v>1</v>
      </c>
      <c r="D21" s="5" t="s">
        <v>80</v>
      </c>
      <c r="E21" s="6">
        <v>18000</v>
      </c>
      <c r="F21" s="6">
        <f>(C21*E21)</f>
        <v>18000</v>
      </c>
    </row>
    <row r="22" spans="1:6" ht="25.5">
      <c r="A22" s="23" t="s">
        <v>85</v>
      </c>
      <c r="B22" s="7" t="s">
        <v>96</v>
      </c>
      <c r="C22" s="115">
        <v>2</v>
      </c>
      <c r="D22" s="5" t="s">
        <v>80</v>
      </c>
      <c r="E22" s="6">
        <v>18000</v>
      </c>
      <c r="F22" s="6">
        <f>(C22*E22)</f>
        <v>36000</v>
      </c>
    </row>
    <row r="23" spans="1:6">
      <c r="A23" s="23" t="s">
        <v>66</v>
      </c>
      <c r="B23" s="7" t="s">
        <v>21</v>
      </c>
      <c r="C23" s="115">
        <v>4</v>
      </c>
      <c r="D23" s="5" t="s">
        <v>74</v>
      </c>
      <c r="E23" s="6">
        <v>18000</v>
      </c>
      <c r="F23" s="6">
        <f>(C23*E23)</f>
        <v>72000</v>
      </c>
    </row>
    <row r="24" spans="1:6">
      <c r="A24" s="23" t="s">
        <v>97</v>
      </c>
      <c r="B24" s="7" t="s">
        <v>21</v>
      </c>
      <c r="C24" s="115">
        <v>1</v>
      </c>
      <c r="D24" s="5" t="s">
        <v>77</v>
      </c>
      <c r="E24" s="6">
        <v>80000</v>
      </c>
      <c r="F24" s="6">
        <f t="shared" ref="F24" si="0">(C24*E24)</f>
        <v>80000</v>
      </c>
    </row>
    <row r="25" spans="1:6">
      <c r="A25" s="9" t="s">
        <v>22</v>
      </c>
      <c r="B25" s="10"/>
      <c r="C25" s="116"/>
      <c r="D25" s="116"/>
      <c r="E25" s="116"/>
      <c r="F25" s="117">
        <f>SUM(F22:F24)</f>
        <v>188000</v>
      </c>
    </row>
    <row r="26" spans="1:6">
      <c r="A26" s="34"/>
      <c r="B26" s="36"/>
      <c r="C26" s="36"/>
      <c r="D26" s="36"/>
      <c r="E26" s="41"/>
      <c r="F26" s="41"/>
    </row>
    <row r="27" spans="1:6">
      <c r="A27" s="42" t="s">
        <v>23</v>
      </c>
      <c r="B27" s="43"/>
      <c r="C27" s="44"/>
      <c r="D27" s="44"/>
      <c r="E27" s="45"/>
      <c r="F27" s="45"/>
    </row>
    <row r="28" spans="1:6" ht="25.5">
      <c r="A28" s="46" t="s">
        <v>15</v>
      </c>
      <c r="B28" s="47" t="s">
        <v>16</v>
      </c>
      <c r="C28" s="47" t="s">
        <v>17</v>
      </c>
      <c r="D28" s="46" t="s">
        <v>18</v>
      </c>
      <c r="E28" s="47" t="s">
        <v>19</v>
      </c>
      <c r="F28" s="46" t="s">
        <v>20</v>
      </c>
    </row>
    <row r="29" spans="1:6">
      <c r="A29" s="48"/>
      <c r="B29" s="49"/>
      <c r="C29" s="49"/>
      <c r="D29" s="49"/>
      <c r="E29" s="48"/>
      <c r="F29" s="48"/>
    </row>
    <row r="30" spans="1:6">
      <c r="A30" s="11" t="s">
        <v>24</v>
      </c>
      <c r="B30" s="12"/>
      <c r="C30" s="12"/>
      <c r="D30" s="12"/>
      <c r="E30" s="13"/>
      <c r="F30" s="13"/>
    </row>
    <row r="31" spans="1:6">
      <c r="A31" s="50"/>
      <c r="B31" s="51"/>
      <c r="C31" s="51"/>
      <c r="D31" s="51"/>
      <c r="E31" s="52"/>
      <c r="F31" s="52"/>
    </row>
    <row r="32" spans="1:6">
      <c r="A32" s="42" t="s">
        <v>25</v>
      </c>
      <c r="B32" s="43"/>
      <c r="C32" s="44"/>
      <c r="D32" s="44"/>
      <c r="E32" s="45"/>
      <c r="F32" s="45"/>
    </row>
    <row r="33" spans="1:6" ht="25.5">
      <c r="A33" s="53" t="s">
        <v>15</v>
      </c>
      <c r="B33" s="53" t="s">
        <v>16</v>
      </c>
      <c r="C33" s="53" t="s">
        <v>17</v>
      </c>
      <c r="D33" s="53" t="s">
        <v>18</v>
      </c>
      <c r="E33" s="54" t="s">
        <v>19</v>
      </c>
      <c r="F33" s="53" t="s">
        <v>20</v>
      </c>
    </row>
    <row r="34" spans="1:6">
      <c r="A34" s="23" t="s">
        <v>73</v>
      </c>
      <c r="B34" s="7" t="s">
        <v>26</v>
      </c>
      <c r="C34" s="8">
        <v>0.2</v>
      </c>
      <c r="D34" s="5" t="s">
        <v>80</v>
      </c>
      <c r="E34" s="6">
        <v>300000</v>
      </c>
      <c r="F34" s="6">
        <f t="shared" ref="F34:F35" si="1">(C34*E34)</f>
        <v>60000</v>
      </c>
    </row>
    <row r="35" spans="1:6">
      <c r="A35" s="23" t="s">
        <v>67</v>
      </c>
      <c r="B35" s="7" t="s">
        <v>26</v>
      </c>
      <c r="C35" s="8">
        <v>0.1</v>
      </c>
      <c r="D35" s="5" t="s">
        <v>80</v>
      </c>
      <c r="E35" s="6">
        <v>250000</v>
      </c>
      <c r="F35" s="6">
        <f t="shared" si="1"/>
        <v>25000</v>
      </c>
    </row>
    <row r="36" spans="1:6">
      <c r="A36" s="11" t="s">
        <v>27</v>
      </c>
      <c r="B36" s="12"/>
      <c r="C36" s="12"/>
      <c r="D36" s="12"/>
      <c r="E36" s="13"/>
      <c r="F36" s="14">
        <f>SUM(F34:F35)</f>
        <v>85000</v>
      </c>
    </row>
    <row r="37" spans="1:6">
      <c r="A37" s="50"/>
      <c r="B37" s="51"/>
      <c r="C37" s="51"/>
      <c r="D37" s="51"/>
      <c r="E37" s="52"/>
      <c r="F37" s="52"/>
    </row>
    <row r="38" spans="1:6">
      <c r="A38" s="42" t="s">
        <v>28</v>
      </c>
      <c r="B38" s="43"/>
      <c r="C38" s="44"/>
      <c r="D38" s="44"/>
      <c r="E38" s="45"/>
      <c r="F38" s="45"/>
    </row>
    <row r="39" spans="1:6" ht="25.5">
      <c r="A39" s="54" t="s">
        <v>29</v>
      </c>
      <c r="B39" s="54" t="s">
        <v>30</v>
      </c>
      <c r="C39" s="54" t="s">
        <v>31</v>
      </c>
      <c r="D39" s="54" t="s">
        <v>18</v>
      </c>
      <c r="E39" s="54" t="s">
        <v>19</v>
      </c>
      <c r="F39" s="54" t="s">
        <v>20</v>
      </c>
    </row>
    <row r="40" spans="1:6">
      <c r="A40" s="15" t="s">
        <v>32</v>
      </c>
      <c r="B40" s="16"/>
      <c r="C40" s="16"/>
      <c r="D40" s="16"/>
      <c r="E40" s="16"/>
      <c r="F40" s="16"/>
    </row>
    <row r="41" spans="1:6">
      <c r="A41" s="24" t="s">
        <v>33</v>
      </c>
      <c r="B41" s="17" t="s">
        <v>37</v>
      </c>
      <c r="C41" s="122">
        <v>200</v>
      </c>
      <c r="D41" s="4" t="s">
        <v>101</v>
      </c>
      <c r="E41" s="118">
        <v>1100</v>
      </c>
      <c r="F41" s="118">
        <f>(C41*E41)</f>
        <v>220000</v>
      </c>
    </row>
    <row r="42" spans="1:6">
      <c r="A42" s="19" t="s">
        <v>34</v>
      </c>
      <c r="B42" s="20"/>
      <c r="C42" s="123"/>
      <c r="D42" s="123"/>
      <c r="E42" s="118"/>
      <c r="F42" s="118"/>
    </row>
    <row r="43" spans="1:6">
      <c r="A43" s="24" t="s">
        <v>35</v>
      </c>
      <c r="B43" s="17" t="s">
        <v>36</v>
      </c>
      <c r="C43" s="122">
        <v>200</v>
      </c>
      <c r="D43" s="4" t="s">
        <v>102</v>
      </c>
      <c r="E43" s="118">
        <v>1400</v>
      </c>
      <c r="F43" s="118">
        <f>(C43*E43)</f>
        <v>280000</v>
      </c>
    </row>
    <row r="44" spans="1:6">
      <c r="A44" s="24" t="s">
        <v>86</v>
      </c>
      <c r="B44" s="17" t="s">
        <v>37</v>
      </c>
      <c r="C44" s="122">
        <v>250</v>
      </c>
      <c r="D44" s="4" t="s">
        <v>103</v>
      </c>
      <c r="E44" s="118">
        <v>1200</v>
      </c>
      <c r="F44" s="118">
        <f>(C44*E44)</f>
        <v>300000</v>
      </c>
    </row>
    <row r="45" spans="1:6">
      <c r="A45" s="24" t="s">
        <v>88</v>
      </c>
      <c r="B45" s="17" t="s">
        <v>37</v>
      </c>
      <c r="C45" s="122">
        <v>35</v>
      </c>
      <c r="D45" s="4" t="s">
        <v>103</v>
      </c>
      <c r="E45" s="118">
        <v>1400</v>
      </c>
      <c r="F45" s="118">
        <f>(C45*E45)</f>
        <v>49000</v>
      </c>
    </row>
    <row r="46" spans="1:6">
      <c r="A46" s="19" t="s">
        <v>38</v>
      </c>
      <c r="B46" s="20"/>
      <c r="C46" s="123"/>
      <c r="D46" s="123"/>
      <c r="E46" s="118"/>
      <c r="F46" s="118"/>
    </row>
    <row r="47" spans="1:6">
      <c r="A47" s="24" t="s">
        <v>83</v>
      </c>
      <c r="B47" s="17" t="s">
        <v>79</v>
      </c>
      <c r="C47" s="122">
        <v>1</v>
      </c>
      <c r="D47" s="4" t="s">
        <v>102</v>
      </c>
      <c r="E47" s="118">
        <v>2000</v>
      </c>
      <c r="F47" s="118">
        <f>(C47*E47)</f>
        <v>2000</v>
      </c>
    </row>
    <row r="48" spans="1:6">
      <c r="A48" s="24" t="s">
        <v>78</v>
      </c>
      <c r="B48" s="17" t="s">
        <v>39</v>
      </c>
      <c r="C48" s="122">
        <v>1</v>
      </c>
      <c r="D48" s="4" t="s">
        <v>102</v>
      </c>
      <c r="E48" s="118">
        <v>22000</v>
      </c>
      <c r="F48" s="118">
        <f>(C48*E48)</f>
        <v>22000</v>
      </c>
    </row>
    <row r="49" spans="1:6">
      <c r="A49" s="19" t="s">
        <v>75</v>
      </c>
      <c r="B49" s="17"/>
      <c r="C49" s="122"/>
      <c r="D49" s="4"/>
      <c r="E49" s="118"/>
      <c r="F49" s="118"/>
    </row>
    <row r="50" spans="1:6">
      <c r="A50" s="24" t="s">
        <v>84</v>
      </c>
      <c r="B50" s="17" t="s">
        <v>87</v>
      </c>
      <c r="C50" s="122">
        <v>1</v>
      </c>
      <c r="D50" s="4" t="s">
        <v>104</v>
      </c>
      <c r="E50" s="118">
        <v>35000</v>
      </c>
      <c r="F50" s="118">
        <f t="shared" ref="F50" si="2">(C50*E50)</f>
        <v>35000</v>
      </c>
    </row>
    <row r="51" spans="1:6">
      <c r="A51" s="11" t="s">
        <v>40</v>
      </c>
      <c r="B51" s="12"/>
      <c r="C51" s="124"/>
      <c r="D51" s="124"/>
      <c r="E51" s="124"/>
      <c r="F51" s="125">
        <f>SUM(F40:F50)</f>
        <v>908000</v>
      </c>
    </row>
    <row r="52" spans="1:6">
      <c r="A52" s="50"/>
      <c r="B52" s="51"/>
      <c r="C52" s="51"/>
      <c r="D52" s="55"/>
      <c r="E52" s="52"/>
      <c r="F52" s="52"/>
    </row>
    <row r="53" spans="1:6">
      <c r="A53" s="42" t="s">
        <v>41</v>
      </c>
      <c r="B53" s="43"/>
      <c r="C53" s="44"/>
      <c r="D53" s="44"/>
      <c r="E53" s="45"/>
      <c r="F53" s="45"/>
    </row>
    <row r="54" spans="1:6" ht="25.5">
      <c r="A54" s="53" t="s">
        <v>42</v>
      </c>
      <c r="B54" s="54" t="s">
        <v>30</v>
      </c>
      <c r="C54" s="54" t="s">
        <v>31</v>
      </c>
      <c r="D54" s="53" t="s">
        <v>18</v>
      </c>
      <c r="E54" s="54" t="s">
        <v>19</v>
      </c>
      <c r="F54" s="53" t="s">
        <v>20</v>
      </c>
    </row>
    <row r="55" spans="1:6">
      <c r="A55" s="23" t="s">
        <v>76</v>
      </c>
      <c r="B55" s="17" t="s">
        <v>98</v>
      </c>
      <c r="C55" s="118">
        <v>1</v>
      </c>
      <c r="D55" s="5" t="s">
        <v>77</v>
      </c>
      <c r="E55" s="118">
        <v>4000</v>
      </c>
      <c r="F55" s="118">
        <f t="shared" ref="F55:F56" si="3">(C55*E55)</f>
        <v>4000</v>
      </c>
    </row>
    <row r="56" spans="1:6">
      <c r="A56" s="23" t="s">
        <v>68</v>
      </c>
      <c r="B56" s="17" t="s">
        <v>98</v>
      </c>
      <c r="C56" s="118">
        <v>110</v>
      </c>
      <c r="D56" s="5" t="s">
        <v>77</v>
      </c>
      <c r="E56" s="118">
        <v>240</v>
      </c>
      <c r="F56" s="118">
        <f t="shared" si="3"/>
        <v>26400</v>
      </c>
    </row>
    <row r="57" spans="1:6">
      <c r="A57" s="27" t="s">
        <v>43</v>
      </c>
      <c r="B57" s="28"/>
      <c r="C57" s="119"/>
      <c r="D57" s="119"/>
      <c r="E57" s="119"/>
      <c r="F57" s="120">
        <f>SUM(F55:F56)</f>
        <v>30400</v>
      </c>
    </row>
    <row r="58" spans="1:6">
      <c r="A58" s="56"/>
      <c r="B58" s="56"/>
      <c r="C58" s="56"/>
      <c r="D58" s="56"/>
      <c r="E58" s="57"/>
      <c r="F58" s="57"/>
    </row>
    <row r="59" spans="1:6">
      <c r="A59" s="58" t="s">
        <v>44</v>
      </c>
      <c r="B59" s="59"/>
      <c r="C59" s="59"/>
      <c r="D59" s="59"/>
      <c r="E59" s="59"/>
      <c r="F59" s="60">
        <f>F25+F36+F51+F57</f>
        <v>1211400</v>
      </c>
    </row>
    <row r="60" spans="1:6">
      <c r="A60" s="61" t="s">
        <v>45</v>
      </c>
      <c r="B60" s="62"/>
      <c r="C60" s="62"/>
      <c r="D60" s="62"/>
      <c r="E60" s="62"/>
      <c r="F60" s="63">
        <f>F59*0.05</f>
        <v>60570</v>
      </c>
    </row>
    <row r="61" spans="1:6">
      <c r="A61" s="64" t="s">
        <v>46</v>
      </c>
      <c r="B61" s="65"/>
      <c r="C61" s="65"/>
      <c r="D61" s="65"/>
      <c r="E61" s="65"/>
      <c r="F61" s="66">
        <f>F60+F59</f>
        <v>1271970</v>
      </c>
    </row>
    <row r="62" spans="1:6">
      <c r="A62" s="61" t="s">
        <v>47</v>
      </c>
      <c r="B62" s="62"/>
      <c r="C62" s="62"/>
      <c r="D62" s="62"/>
      <c r="E62" s="62"/>
      <c r="F62" s="63">
        <f>F12</f>
        <v>1650000</v>
      </c>
    </row>
    <row r="63" spans="1:6">
      <c r="A63" s="67" t="s">
        <v>48</v>
      </c>
      <c r="B63" s="68"/>
      <c r="C63" s="68"/>
      <c r="D63" s="68"/>
      <c r="E63" s="68"/>
      <c r="F63" s="121">
        <f>F62-F61</f>
        <v>378030</v>
      </c>
    </row>
    <row r="64" spans="1:6">
      <c r="A64" s="69" t="s">
        <v>94</v>
      </c>
      <c r="B64" s="70"/>
      <c r="C64" s="70"/>
      <c r="D64" s="70"/>
      <c r="E64" s="70"/>
      <c r="F64" s="71"/>
    </row>
    <row r="65" spans="1:10" ht="15.75" thickBot="1">
      <c r="A65" s="72"/>
      <c r="B65" s="70"/>
      <c r="C65" s="70"/>
      <c r="D65" s="70"/>
      <c r="E65" s="70"/>
      <c r="F65" s="71"/>
    </row>
    <row r="66" spans="1:10">
      <c r="A66" s="73" t="s">
        <v>95</v>
      </c>
      <c r="B66" s="74"/>
      <c r="C66" s="74"/>
      <c r="D66" s="74"/>
      <c r="E66" s="75"/>
      <c r="F66" s="71"/>
    </row>
    <row r="67" spans="1:10">
      <c r="A67" s="76" t="s">
        <v>49</v>
      </c>
      <c r="B67" s="77"/>
      <c r="C67" s="77"/>
      <c r="D67" s="77"/>
      <c r="E67" s="78"/>
      <c r="F67" s="71"/>
    </row>
    <row r="68" spans="1:10">
      <c r="A68" s="76" t="s">
        <v>50</v>
      </c>
      <c r="B68" s="77"/>
      <c r="C68" s="77"/>
      <c r="D68" s="77"/>
      <c r="E68" s="78"/>
      <c r="F68" s="71"/>
    </row>
    <row r="69" spans="1:10">
      <c r="A69" s="76" t="s">
        <v>51</v>
      </c>
      <c r="B69" s="77"/>
      <c r="C69" s="77"/>
      <c r="D69" s="77"/>
      <c r="E69" s="78"/>
      <c r="F69" s="71"/>
    </row>
    <row r="70" spans="1:10">
      <c r="A70" s="76" t="s">
        <v>52</v>
      </c>
      <c r="B70" s="77"/>
      <c r="C70" s="77"/>
      <c r="D70" s="77"/>
      <c r="E70" s="78"/>
      <c r="F70" s="71"/>
    </row>
    <row r="71" spans="1:10">
      <c r="A71" s="76" t="s">
        <v>53</v>
      </c>
      <c r="B71" s="77"/>
      <c r="C71" s="77"/>
      <c r="D71" s="77"/>
      <c r="E71" s="78"/>
      <c r="F71" s="71"/>
      <c r="H71" s="21"/>
      <c r="I71" s="21"/>
      <c r="J71" s="21"/>
    </row>
    <row r="72" spans="1:10" ht="15.75" thickBot="1">
      <c r="A72" s="79" t="s">
        <v>54</v>
      </c>
      <c r="B72" s="80"/>
      <c r="C72" s="80"/>
      <c r="D72" s="80"/>
      <c r="E72" s="81"/>
      <c r="F72" s="71"/>
      <c r="H72" s="21"/>
      <c r="I72" s="21"/>
      <c r="J72" s="21"/>
    </row>
    <row r="73" spans="1:10">
      <c r="A73" s="72"/>
      <c r="B73" s="77"/>
      <c r="C73" s="77"/>
      <c r="D73" s="77"/>
      <c r="E73" s="77"/>
      <c r="F73" s="71"/>
      <c r="H73" s="21"/>
      <c r="I73" s="21"/>
      <c r="J73" s="21"/>
    </row>
    <row r="74" spans="1:10" ht="15.75" thickBot="1">
      <c r="A74" s="132" t="s">
        <v>55</v>
      </c>
      <c r="B74" s="133"/>
      <c r="C74" s="82"/>
      <c r="D74" s="83"/>
      <c r="E74" s="83"/>
      <c r="F74" s="71"/>
      <c r="H74" s="21"/>
      <c r="I74" s="21"/>
      <c r="J74" s="21"/>
    </row>
    <row r="75" spans="1:10">
      <c r="A75" s="84" t="s">
        <v>42</v>
      </c>
      <c r="B75" s="85" t="s">
        <v>99</v>
      </c>
      <c r="C75" s="86" t="s">
        <v>56</v>
      </c>
      <c r="D75" s="83"/>
      <c r="E75" s="83"/>
      <c r="F75" s="71"/>
      <c r="H75" s="21"/>
      <c r="I75" s="21"/>
      <c r="J75" s="21"/>
    </row>
    <row r="76" spans="1:10">
      <c r="A76" s="87" t="s">
        <v>57</v>
      </c>
      <c r="B76" s="88">
        <f>F25</f>
        <v>188000</v>
      </c>
      <c r="C76" s="89">
        <f>(B76/B82)</f>
        <v>0.14780222803996951</v>
      </c>
      <c r="D76" s="83"/>
      <c r="E76" s="83"/>
      <c r="F76" s="71"/>
      <c r="H76" s="21"/>
      <c r="I76" s="21"/>
      <c r="J76" s="21"/>
    </row>
    <row r="77" spans="1:10">
      <c r="A77" s="87" t="s">
        <v>58</v>
      </c>
      <c r="B77" s="90">
        <v>0</v>
      </c>
      <c r="C77" s="89">
        <v>0</v>
      </c>
      <c r="D77" s="83"/>
      <c r="E77" s="83"/>
      <c r="F77" s="71"/>
      <c r="H77" s="21"/>
      <c r="I77" s="21"/>
      <c r="J77" s="21"/>
    </row>
    <row r="78" spans="1:10">
      <c r="A78" s="87" t="s">
        <v>59</v>
      </c>
      <c r="B78" s="88">
        <f>F36</f>
        <v>85000</v>
      </c>
      <c r="C78" s="89">
        <f>(B78/B82)</f>
        <v>6.6825475443603233E-2</v>
      </c>
      <c r="D78" s="83"/>
      <c r="E78" s="83"/>
      <c r="F78" s="71"/>
      <c r="H78" s="21"/>
      <c r="I78" s="21"/>
      <c r="J78" s="21"/>
    </row>
    <row r="79" spans="1:10">
      <c r="A79" s="87" t="s">
        <v>29</v>
      </c>
      <c r="B79" s="88">
        <f>F51</f>
        <v>908000</v>
      </c>
      <c r="C79" s="89">
        <f>(B79/B82)</f>
        <v>0.71385331415049103</v>
      </c>
      <c r="D79" s="83"/>
      <c r="E79" s="83"/>
      <c r="F79" s="71"/>
      <c r="H79" s="21"/>
      <c r="I79" s="21"/>
      <c r="J79" s="21"/>
    </row>
    <row r="80" spans="1:10">
      <c r="A80" s="87" t="s">
        <v>60</v>
      </c>
      <c r="B80" s="91">
        <f>F57</f>
        <v>30400</v>
      </c>
      <c r="C80" s="89">
        <f>(B80/B82)</f>
        <v>2.3899934746888684E-2</v>
      </c>
      <c r="D80" s="92"/>
      <c r="E80" s="92"/>
      <c r="F80" s="71"/>
      <c r="H80" s="21"/>
      <c r="I80" s="21"/>
      <c r="J80" s="21"/>
    </row>
    <row r="81" spans="1:10">
      <c r="A81" s="87" t="s">
        <v>61</v>
      </c>
      <c r="B81" s="91">
        <f>F60</f>
        <v>60570</v>
      </c>
      <c r="C81" s="89">
        <f>(B81/B82)</f>
        <v>4.7619047619047616E-2</v>
      </c>
      <c r="D81" s="92"/>
      <c r="E81" s="92"/>
      <c r="F81" s="71"/>
      <c r="H81" s="21"/>
      <c r="I81" s="21"/>
      <c r="J81" s="21"/>
    </row>
    <row r="82" spans="1:10" ht="15.75" thickBot="1">
      <c r="A82" s="93" t="s">
        <v>100</v>
      </c>
      <c r="B82" s="94">
        <f>SUM(B76:B81)</f>
        <v>1271970</v>
      </c>
      <c r="C82" s="95">
        <f>SUM(C76:C81)</f>
        <v>1</v>
      </c>
      <c r="D82" s="92"/>
      <c r="E82" s="92"/>
      <c r="F82" s="71"/>
      <c r="H82" s="21"/>
      <c r="I82" s="21"/>
      <c r="J82" s="21"/>
    </row>
    <row r="83" spans="1:10">
      <c r="A83" s="72"/>
      <c r="B83" s="70"/>
      <c r="C83" s="70"/>
      <c r="D83" s="70"/>
      <c r="E83" s="70"/>
      <c r="F83" s="71"/>
      <c r="H83" s="21"/>
      <c r="I83" s="21"/>
      <c r="J83" s="21"/>
    </row>
    <row r="84" spans="1:10">
      <c r="A84" s="29"/>
      <c r="B84" s="70"/>
      <c r="C84" s="70"/>
      <c r="D84" s="70"/>
      <c r="E84" s="70"/>
      <c r="F84" s="71"/>
      <c r="H84" s="21"/>
      <c r="I84" s="21"/>
      <c r="J84" s="21"/>
    </row>
    <row r="85" spans="1:10" ht="15.75" thickBot="1">
      <c r="A85" s="96"/>
      <c r="B85" s="97" t="s">
        <v>62</v>
      </c>
      <c r="C85" s="98"/>
      <c r="D85" s="99"/>
      <c r="E85" s="100"/>
      <c r="F85" s="71"/>
    </row>
    <row r="86" spans="1:10">
      <c r="A86" s="101" t="s">
        <v>81</v>
      </c>
      <c r="B86" s="105">
        <v>4500</v>
      </c>
      <c r="C86" s="105">
        <v>5500</v>
      </c>
      <c r="D86" s="106">
        <v>6000</v>
      </c>
      <c r="E86" s="102"/>
      <c r="F86" s="103"/>
    </row>
    <row r="87" spans="1:10" ht="15.75" thickBot="1">
      <c r="A87" s="93" t="s">
        <v>82</v>
      </c>
      <c r="B87" s="94">
        <f>(F61/B86)</f>
        <v>282.66000000000003</v>
      </c>
      <c r="C87" s="94">
        <f>(F61/C86)</f>
        <v>231.26727272727274</v>
      </c>
      <c r="D87" s="104">
        <f>(F61/D86)</f>
        <v>211.995</v>
      </c>
      <c r="E87" s="102"/>
      <c r="F87" s="103"/>
    </row>
    <row r="88" spans="1:10">
      <c r="A88" s="69" t="s">
        <v>63</v>
      </c>
      <c r="B88" s="77"/>
      <c r="C88" s="77"/>
      <c r="D88" s="77"/>
      <c r="E88" s="77"/>
      <c r="F88" s="77"/>
    </row>
  </sheetData>
  <mergeCells count="8">
    <mergeCell ref="D14:E14"/>
    <mergeCell ref="D15:E15"/>
    <mergeCell ref="A17:F17"/>
    <mergeCell ref="A74:B74"/>
    <mergeCell ref="D9:E9"/>
    <mergeCell ref="D10:E10"/>
    <mergeCell ref="D11:E11"/>
    <mergeCell ref="D13:E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2022-06-20T18:56:15Z</dcterms:modified>
</cp:coreProperties>
</file>