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ODORO SCHMITD\"/>
    </mc:Choice>
  </mc:AlternateContent>
  <bookViews>
    <workbookView xWindow="0" yWindow="0" windowWidth="19200" windowHeight="6960"/>
  </bookViews>
  <sheets>
    <sheet name="TRIG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55" i="1" l="1"/>
  <c r="G63" i="1"/>
  <c r="G64" i="1" s="1"/>
  <c r="G56" i="1"/>
  <c r="G58" i="1"/>
  <c r="G54" i="1"/>
  <c r="D93" i="1" l="1"/>
  <c r="G12" i="1"/>
  <c r="G38" i="1"/>
  <c r="G39" i="1"/>
  <c r="G40" i="1"/>
  <c r="G41" i="1"/>
  <c r="G37" i="1"/>
  <c r="G49" i="1"/>
  <c r="G50" i="1"/>
  <c r="G52" i="1"/>
  <c r="G47" i="1"/>
  <c r="G22" i="1"/>
  <c r="G23" i="1"/>
  <c r="G24" i="1"/>
  <c r="G25" i="1"/>
  <c r="G26" i="1"/>
  <c r="G27" i="1"/>
  <c r="G21" i="1"/>
  <c r="G28" i="1" l="1"/>
  <c r="G43" i="1"/>
  <c r="G59" i="1"/>
  <c r="C86" i="1" s="1"/>
  <c r="C83" i="1"/>
  <c r="C87" i="1"/>
  <c r="G66" i="1" l="1"/>
  <c r="C84" i="1"/>
  <c r="G69" i="1"/>
  <c r="G67" i="1" l="1"/>
  <c r="C88" i="1" s="1"/>
  <c r="G68" i="1" l="1"/>
  <c r="D94" i="1" s="1"/>
  <c r="C89" i="1"/>
  <c r="D83" i="1" s="1"/>
  <c r="C94" i="1" l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<sst xmlns="http://schemas.openxmlformats.org/spreadsheetml/2006/main" count="167" uniqueCount="112">
  <si>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</si>
  <si>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</si>
  <si>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</si>
  <si>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</si>
  <si>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</si>
  <si>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</si>
  <si>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</si>
  <si>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</si>
  <si>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</si>
  <si>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</si>
  <si>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</si>
  <si>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</si>
  <si>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</si>
  <si>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</si>
  <si>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</si>
  <si>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</si>
  <si>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</si>
  <si>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</si>
  <si>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</si>
  <si>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</si>
  <si>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</si>
  <si>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</si>
  <si>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</si>
  <si>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</si>
  <si>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</si>
  <si>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</si>
  <si>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</si>
  <si>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</si>
  <si>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</si>
  <si>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</si>
  <si>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</si>
  <si>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</si>
  <si>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</si>
  <si>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</si>
  <si>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</si>
  <si>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</si>
  <si>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</si>
  <si>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</si>
  <si>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</si>
  <si>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</si>
  <si>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</si>
  <si>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</si>
  <si>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</si>
  <si>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</si>
  <si>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</si>
  <si>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</si>
  <si>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</si>
  <si>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</si>
  <si>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</si>
  <si>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</si>
  <si>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</si>
  <si>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</si>
  <si>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</si>
  <si>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</si>
  <si>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</si>
  <si>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</si>
  <si>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</si>
  <si>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</si>
  <si>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ARAUCANÍA</t>
  </si>
  <si>
    <t>TEODORO SCHMIDT</t>
  </si>
  <si>
    <t>Dic-Abril</t>
  </si>
  <si>
    <t>Abril-Mayo</t>
  </si>
  <si>
    <t>Siembra mecanizada</t>
  </si>
  <si>
    <t>SEMILLAS</t>
  </si>
  <si>
    <t>HERBICIDAS</t>
  </si>
  <si>
    <t>FUNGICIDAS</t>
  </si>
  <si>
    <t>FERTILIZANTES</t>
  </si>
  <si>
    <t xml:space="preserve">Cosecha </t>
  </si>
  <si>
    <t>TRIGO</t>
  </si>
  <si>
    <t>OTTO BAER</t>
  </si>
  <si>
    <t>LOCAL</t>
  </si>
  <si>
    <t>MARZO</t>
  </si>
  <si>
    <t>Araduras (disco y cincel)</t>
  </si>
  <si>
    <t>Marzo-Abril</t>
  </si>
  <si>
    <t>Rastraje</t>
  </si>
  <si>
    <t>Desinfección semilla</t>
  </si>
  <si>
    <t xml:space="preserve">Siembra mecanizada </t>
  </si>
  <si>
    <t>Abril-Junio</t>
  </si>
  <si>
    <t xml:space="preserve">Aplicación de N </t>
  </si>
  <si>
    <t>Agosto-Septiembre</t>
  </si>
  <si>
    <t xml:space="preserve">Aplicación herbicida </t>
  </si>
  <si>
    <t>Cosecha</t>
  </si>
  <si>
    <t>Febrero</t>
  </si>
  <si>
    <t>Rastrajes (ofset y vibro)</t>
  </si>
  <si>
    <t>Aplicación de herbicidas</t>
  </si>
  <si>
    <t>Aplicación de pesticidas</t>
  </si>
  <si>
    <t>Octubre-Noviembre</t>
  </si>
  <si>
    <t>Cosecha mecanizada</t>
  </si>
  <si>
    <t>Abril-junio</t>
  </si>
  <si>
    <t>Junio-julio</t>
  </si>
  <si>
    <t>Subtotal Maquinarias</t>
  </si>
  <si>
    <t xml:space="preserve">Kg </t>
  </si>
  <si>
    <t>Ajax</t>
  </si>
  <si>
    <t>sobre</t>
  </si>
  <si>
    <t>MCPA</t>
  </si>
  <si>
    <t xml:space="preserve">Lt </t>
  </si>
  <si>
    <t>Superfostato triple</t>
  </si>
  <si>
    <t xml:space="preserve">Un </t>
  </si>
  <si>
    <t>Impulso</t>
  </si>
  <si>
    <t>Muriato de potasio</t>
  </si>
  <si>
    <t>Can 27</t>
  </si>
  <si>
    <t>sacos</t>
  </si>
  <si>
    <t>PRECIO ESPERADO ($/Kg)</t>
  </si>
  <si>
    <t>Costo unitario ($/ Kg) (*)</t>
  </si>
  <si>
    <t>RENDIMIENTO (Kg/há)</t>
  </si>
  <si>
    <t>$/há</t>
  </si>
  <si>
    <t>COSTO TOTAL/há</t>
  </si>
  <si>
    <t>ESCENARIOS COSTO UNITARIO  ($/kilos)</t>
  </si>
  <si>
    <t>Rendimiento  (Kg/há)</t>
  </si>
  <si>
    <t>Septiembre</t>
  </si>
  <si>
    <t>Junio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</si>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</sst>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8" fillId="0" borderId="17"/>
  </cellStyleXfs>
  <cellXfs count="17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0" fontId="14" fillId="6" borderId="17" xfId="0" applyFont="1" applyFill="1" applyBorder="1" applyAlignment="1"/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0" fontId="14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0" fontId="0" fillId="2" borderId="17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2" fillId="7" borderId="21" xfId="0" applyNumberFormat="1" applyFont="1" applyFill="1" applyBorder="1" applyAlignment="1">
      <alignment vertical="center"/>
    </xf>
    <xf numFmtId="49" fontId="12" fillId="2" borderId="23" xfId="0" applyNumberFormat="1" applyFont="1" applyFill="1" applyBorder="1" applyAlignment="1">
      <alignment vertical="center"/>
    </xf>
    <xf numFmtId="9" fontId="14" fillId="2" borderId="24" xfId="0" applyNumberFormat="1" applyFont="1" applyFill="1" applyBorder="1" applyAlignment="1"/>
    <xf numFmtId="49" fontId="12" fillId="7" borderId="25" xfId="0" applyNumberFormat="1" applyFont="1" applyFill="1" applyBorder="1" applyAlignment="1">
      <alignment vertical="center"/>
    </xf>
    <xf numFmtId="165" fontId="12" fillId="7" borderId="26" xfId="0" applyNumberFormat="1" applyFont="1" applyFill="1" applyBorder="1" applyAlignment="1">
      <alignment vertical="center"/>
    </xf>
    <xf numFmtId="9" fontId="12" fillId="7" borderId="27" xfId="0" applyNumberFormat="1" applyFont="1" applyFill="1" applyBorder="1" applyAlignment="1">
      <alignment vertical="center"/>
    </xf>
    <xf numFmtId="0" fontId="14" fillId="8" borderId="30" xfId="0" applyFont="1" applyFill="1" applyBorder="1" applyAlignment="1"/>
    <xf numFmtId="0" fontId="14" fillId="2" borderId="17" xfId="0" applyFont="1" applyFill="1" applyBorder="1" applyAlignment="1">
      <alignment vertical="center"/>
    </xf>
    <xf numFmtId="49" fontId="14" fillId="2" borderId="17" xfId="0" applyNumberFormat="1" applyFont="1" applyFill="1" applyBorder="1" applyAlignment="1">
      <alignment vertical="center"/>
    </xf>
    <xf numFmtId="49" fontId="12" fillId="2" borderId="31" xfId="0" applyNumberFormat="1" applyFont="1" applyFill="1" applyBorder="1" applyAlignment="1">
      <alignment vertical="center"/>
    </xf>
    <xf numFmtId="0" fontId="14" fillId="2" borderId="32" xfId="0" applyFont="1" applyFill="1" applyBorder="1" applyAlignment="1"/>
    <xf numFmtId="0" fontId="14" fillId="2" borderId="33" xfId="0" applyFont="1" applyFill="1" applyBorder="1" applyAlignment="1"/>
    <xf numFmtId="49" fontId="14" fillId="2" borderId="34" xfId="0" applyNumberFormat="1" applyFont="1" applyFill="1" applyBorder="1" applyAlignment="1">
      <alignment vertical="center"/>
    </xf>
    <xf numFmtId="0" fontId="14" fillId="2" borderId="35" xfId="0" applyFont="1" applyFill="1" applyBorder="1" applyAlignment="1"/>
    <xf numFmtId="49" fontId="14" fillId="2" borderId="36" xfId="0" applyNumberFormat="1" applyFont="1" applyFill="1" applyBorder="1" applyAlignment="1">
      <alignment vertical="center"/>
    </xf>
    <xf numFmtId="0" fontId="14" fillId="2" borderId="37" xfId="0" applyFont="1" applyFill="1" applyBorder="1" applyAlignment="1"/>
    <xf numFmtId="0" fontId="14" fillId="2" borderId="38" xfId="0" applyFont="1" applyFill="1" applyBorder="1" applyAlignment="1"/>
    <xf numFmtId="0" fontId="12" fillId="6" borderId="17" xfId="0" applyFont="1" applyFill="1" applyBorder="1" applyAlignment="1">
      <alignment vertical="center"/>
    </xf>
    <xf numFmtId="49" fontId="12" fillId="7" borderId="39" xfId="0" applyNumberFormat="1" applyFont="1" applyFill="1" applyBorder="1" applyAlignment="1">
      <alignment vertical="center"/>
    </xf>
    <xf numFmtId="165" fontId="12" fillId="7" borderId="27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3" fontId="2" fillId="2" borderId="13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horizontal="right" wrapText="1"/>
    </xf>
    <xf numFmtId="49" fontId="1" fillId="3" borderId="4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6" xfId="0" applyNumberFormat="1" applyFont="1" applyFill="1" applyBorder="1" applyAlignment="1">
      <alignment horizontal="right"/>
    </xf>
    <xf numFmtId="49" fontId="1" fillId="3" borderId="42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6" fillId="2" borderId="17" xfId="0" applyNumberFormat="1" applyFont="1" applyFill="1" applyBorder="1" applyAlignment="1">
      <alignment horizontal="right" vertical="center"/>
    </xf>
    <xf numFmtId="0" fontId="14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" fillId="3" borderId="42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/>
    <xf numFmtId="3" fontId="12" fillId="7" borderId="40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49" fontId="12" fillId="7" borderId="18" xfId="0" applyNumberFormat="1" applyFont="1" applyFill="1" applyBorder="1" applyAlignment="1">
      <alignment horizontal="center" vertical="center"/>
    </xf>
    <xf numFmtId="49" fontId="14" fillId="7" borderId="22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right"/>
    </xf>
    <xf numFmtId="49" fontId="8" fillId="3" borderId="47" xfId="0" applyNumberFormat="1" applyFont="1" applyFill="1" applyBorder="1" applyAlignment="1">
      <alignment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right" vertical="center"/>
    </xf>
    <xf numFmtId="49" fontId="8" fillId="0" borderId="47" xfId="0" applyNumberFormat="1" applyFont="1" applyFill="1" applyBorder="1" applyAlignment="1">
      <alignment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right" vertical="center"/>
    </xf>
    <xf numFmtId="0" fontId="8" fillId="0" borderId="47" xfId="0" applyFont="1" applyFill="1" applyBorder="1" applyAlignment="1">
      <alignment vertical="center"/>
    </xf>
    <xf numFmtId="3" fontId="8" fillId="0" borderId="47" xfId="0" applyNumberFormat="1" applyFont="1" applyFill="1" applyBorder="1" applyAlignment="1">
      <alignment horizontal="center" vertical="center"/>
    </xf>
    <xf numFmtId="49" fontId="1" fillId="10" borderId="47" xfId="0" applyNumberFormat="1" applyFont="1" applyFill="1" applyBorder="1" applyAlignment="1">
      <alignment vertical="center"/>
    </xf>
    <xf numFmtId="3" fontId="2" fillId="2" borderId="49" xfId="0" applyNumberFormat="1" applyFont="1" applyFill="1" applyBorder="1" applyAlignment="1">
      <alignment horizontal="right"/>
    </xf>
    <xf numFmtId="3" fontId="20" fillId="0" borderId="46" xfId="0" applyNumberFormat="1" applyFont="1" applyBorder="1" applyAlignment="1">
      <alignment horizontal="left" vertical="center" wrapText="1"/>
    </xf>
    <xf numFmtId="3" fontId="20" fillId="0" borderId="46" xfId="0" applyNumberFormat="1" applyFont="1" applyBorder="1" applyAlignment="1">
      <alignment horizontal="center"/>
    </xf>
    <xf numFmtId="3" fontId="20" fillId="0" borderId="46" xfId="0" applyNumberFormat="1" applyFont="1" applyBorder="1"/>
    <xf numFmtId="3" fontId="20" fillId="0" borderId="46" xfId="0" applyNumberFormat="1" applyFont="1" applyFill="1" applyBorder="1"/>
    <xf numFmtId="3" fontId="21" fillId="0" borderId="46" xfId="0" applyNumberFormat="1" applyFont="1" applyBorder="1" applyAlignment="1">
      <alignment horizontal="left"/>
    </xf>
    <xf numFmtId="3" fontId="21" fillId="0" borderId="46" xfId="0" applyNumberFormat="1" applyFont="1" applyBorder="1" applyAlignment="1">
      <alignment horizontal="center"/>
    </xf>
    <xf numFmtId="3" fontId="4" fillId="0" borderId="46" xfId="1" applyNumberFormat="1" applyFont="1" applyBorder="1" applyAlignment="1">
      <alignment horizontal="left"/>
    </xf>
    <xf numFmtId="3" fontId="4" fillId="0" borderId="46" xfId="1" applyNumberFormat="1" applyFont="1" applyBorder="1" applyAlignment="1">
      <alignment horizontal="center"/>
    </xf>
    <xf numFmtId="3" fontId="20" fillId="9" borderId="46" xfId="1" applyNumberFormat="1" applyFont="1" applyFill="1" applyBorder="1" applyAlignment="1">
      <alignment horizontal="right"/>
    </xf>
    <xf numFmtId="3" fontId="22" fillId="0" borderId="46" xfId="0" applyNumberFormat="1" applyFont="1" applyBorder="1"/>
    <xf numFmtId="3" fontId="20" fillId="9" borderId="46" xfId="0" applyNumberFormat="1" applyFont="1" applyFill="1" applyBorder="1" applyAlignment="1">
      <alignment horizontal="center"/>
    </xf>
    <xf numFmtId="3" fontId="20" fillId="0" borderId="46" xfId="0" applyNumberFormat="1" applyFont="1" applyBorder="1" applyAlignment="1">
      <alignment wrapText="1"/>
    </xf>
    <xf numFmtId="0" fontId="21" fillId="0" borderId="41" xfId="0" applyFont="1" applyFill="1" applyBorder="1"/>
    <xf numFmtId="0" fontId="21" fillId="0" borderId="41" xfId="0" applyFont="1" applyFill="1" applyBorder="1" applyAlignment="1">
      <alignment horizontal="center" wrapText="1"/>
    </xf>
    <xf numFmtId="3" fontId="4" fillId="2" borderId="41" xfId="0" applyNumberFormat="1" applyFont="1" applyFill="1" applyBorder="1" applyAlignment="1">
      <alignment horizontal="right"/>
    </xf>
    <xf numFmtId="3" fontId="4" fillId="2" borderId="5" xfId="0" applyNumberFormat="1" applyFont="1" applyFill="1" applyBorder="1" applyAlignment="1">
      <alignment horizontal="right" wrapText="1"/>
    </xf>
    <xf numFmtId="3" fontId="4" fillId="2" borderId="48" xfId="0" applyNumberFormat="1" applyFont="1" applyFill="1" applyBorder="1" applyAlignment="1">
      <alignment horizontal="right" wrapText="1"/>
    </xf>
    <xf numFmtId="3" fontId="4" fillId="2" borderId="46" xfId="0" applyNumberFormat="1" applyFont="1" applyFill="1" applyBorder="1" applyAlignment="1">
      <alignment horizontal="right" wrapText="1"/>
    </xf>
    <xf numFmtId="3" fontId="7" fillId="3" borderId="5" xfId="0" applyNumberFormat="1" applyFont="1" applyFill="1" applyBorder="1" applyAlignment="1">
      <alignment horizontal="right" vertical="center"/>
    </xf>
    <xf numFmtId="3" fontId="21" fillId="0" borderId="41" xfId="0" applyNumberFormat="1" applyFont="1" applyFill="1" applyBorder="1" applyAlignment="1">
      <alignment horizontal="right" vertical="center" wrapText="1"/>
    </xf>
    <xf numFmtId="49" fontId="2" fillId="2" borderId="50" xfId="0" applyNumberFormat="1" applyFont="1" applyFill="1" applyBorder="1" applyAlignment="1">
      <alignment horizontal="right"/>
    </xf>
    <xf numFmtId="49" fontId="4" fillId="2" borderId="50" xfId="0" applyNumberFormat="1" applyFont="1" applyFill="1" applyBorder="1" applyAlignment="1">
      <alignment horizontal="right" vertical="center" wrapText="1"/>
    </xf>
    <xf numFmtId="49" fontId="4" fillId="2" borderId="50" xfId="0" applyNumberFormat="1" applyFont="1" applyFill="1" applyBorder="1" applyAlignment="1">
      <alignment horizontal="right"/>
    </xf>
    <xf numFmtId="49" fontId="4" fillId="2" borderId="50" xfId="0" applyNumberFormat="1" applyFont="1" applyFill="1" applyBorder="1" applyAlignment="1">
      <alignment horizontal="right" wrapText="1"/>
    </xf>
    <xf numFmtId="17" fontId="19" fillId="0" borderId="51" xfId="1" applyNumberFormat="1" applyFont="1" applyBorder="1" applyAlignment="1">
      <alignment horizontal="right" vertical="center"/>
    </xf>
    <xf numFmtId="0" fontId="0" fillId="2" borderId="52" xfId="0" applyFont="1" applyFill="1" applyBorder="1" applyAlignment="1"/>
    <xf numFmtId="0" fontId="2" fillId="2" borderId="53" xfId="0" applyFont="1" applyFill="1" applyBorder="1" applyAlignment="1">
      <alignment wrapText="1"/>
    </xf>
    <xf numFmtId="49" fontId="1" fillId="3" borderId="41" xfId="0" applyNumberFormat="1" applyFont="1" applyFill="1" applyBorder="1" applyAlignment="1">
      <alignment vertical="center" wrapText="1"/>
    </xf>
    <xf numFmtId="49" fontId="4" fillId="2" borderId="41" xfId="0" applyNumberFormat="1" applyFont="1" applyFill="1" applyBorder="1" applyAlignment="1">
      <alignment vertical="center" wrapText="1"/>
    </xf>
    <xf numFmtId="167" fontId="20" fillId="0" borderId="46" xfId="0" applyNumberFormat="1" applyFont="1" applyBorder="1" applyAlignment="1">
      <alignment horizontal="right"/>
    </xf>
    <xf numFmtId="3" fontId="20" fillId="0" borderId="46" xfId="0" applyNumberFormat="1" applyFont="1" applyBorder="1" applyAlignment="1">
      <alignment horizontal="right"/>
    </xf>
    <xf numFmtId="167" fontId="21" fillId="0" borderId="46" xfId="0" applyNumberFormat="1" applyFont="1" applyBorder="1" applyAlignment="1">
      <alignment horizontal="right"/>
    </xf>
    <xf numFmtId="3" fontId="21" fillId="0" borderId="46" xfId="0" applyNumberFormat="1" applyFont="1" applyBorder="1" applyAlignment="1">
      <alignment horizontal="right"/>
    </xf>
    <xf numFmtId="0" fontId="7" fillId="3" borderId="5" xfId="0" applyFont="1" applyFill="1" applyBorder="1" applyAlignment="1">
      <alignment horizontal="right" vertical="center"/>
    </xf>
    <xf numFmtId="3" fontId="20" fillId="9" borderId="46" xfId="0" applyNumberFormat="1" applyFont="1" applyFill="1" applyBorder="1" applyAlignment="1">
      <alignment horizontal="right"/>
    </xf>
    <xf numFmtId="3" fontId="21" fillId="9" borderId="46" xfId="0" applyNumberFormat="1" applyFont="1" applyFill="1" applyBorder="1" applyAlignment="1">
      <alignment horizontal="right"/>
    </xf>
    <xf numFmtId="167" fontId="21" fillId="9" borderId="46" xfId="0" applyNumberFormat="1" applyFont="1" applyFill="1" applyBorder="1" applyAlignment="1">
      <alignment horizontal="right"/>
    </xf>
    <xf numFmtId="3" fontId="7" fillId="3" borderId="47" xfId="0" applyNumberFormat="1" applyFont="1" applyFill="1" applyBorder="1" applyAlignment="1">
      <alignment horizontal="right" vertical="center"/>
    </xf>
    <xf numFmtId="0" fontId="1" fillId="5" borderId="17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49" fontId="1" fillId="5" borderId="54" xfId="0" applyNumberFormat="1" applyFont="1" applyFill="1" applyBorder="1" applyAlignment="1">
      <alignment vertical="center"/>
    </xf>
    <xf numFmtId="0" fontId="1" fillId="5" borderId="55" xfId="0" applyFont="1" applyFill="1" applyBorder="1" applyAlignment="1">
      <alignment vertical="center"/>
    </xf>
    <xf numFmtId="164" fontId="1" fillId="5" borderId="56" xfId="0" applyNumberFormat="1" applyFont="1" applyFill="1" applyBorder="1" applyAlignment="1">
      <alignment vertical="center"/>
    </xf>
    <xf numFmtId="49" fontId="1" fillId="3" borderId="57" xfId="0" applyNumberFormat="1" applyFont="1" applyFill="1" applyBorder="1" applyAlignment="1">
      <alignment vertical="center"/>
    </xf>
    <xf numFmtId="164" fontId="1" fillId="3" borderId="58" xfId="0" applyNumberFormat="1" applyFont="1" applyFill="1" applyBorder="1" applyAlignment="1">
      <alignment vertical="center"/>
    </xf>
    <xf numFmtId="49" fontId="1" fillId="5" borderId="57" xfId="0" applyNumberFormat="1" applyFont="1" applyFill="1" applyBorder="1" applyAlignment="1">
      <alignment vertical="center"/>
    </xf>
    <xf numFmtId="164" fontId="1" fillId="5" borderId="58" xfId="0" applyNumberFormat="1" applyFont="1" applyFill="1" applyBorder="1" applyAlignment="1">
      <alignment vertical="center"/>
    </xf>
    <xf numFmtId="49" fontId="1" fillId="5" borderId="59" xfId="0" applyNumberFormat="1" applyFont="1" applyFill="1" applyBorder="1" applyAlignment="1">
      <alignment vertical="center"/>
    </xf>
    <xf numFmtId="0" fontId="9" fillId="5" borderId="60" xfId="0" applyFont="1" applyFill="1" applyBorder="1" applyAlignment="1">
      <alignment vertical="center"/>
    </xf>
    <xf numFmtId="164" fontId="1" fillId="5" borderId="61" xfId="0" applyNumberFormat="1" applyFont="1" applyFill="1" applyBorder="1" applyAlignment="1">
      <alignment vertical="center"/>
    </xf>
    <xf numFmtId="167" fontId="4" fillId="0" borderId="46" xfId="1" applyNumberFormat="1" applyFont="1" applyBorder="1" applyAlignment="1">
      <alignment horizontal="right"/>
    </xf>
    <xf numFmtId="3" fontId="4" fillId="0" borderId="46" xfId="1" applyNumberFormat="1" applyFont="1" applyBorder="1" applyAlignment="1">
      <alignment horizontal="right"/>
    </xf>
    <xf numFmtId="0" fontId="21" fillId="0" borderId="41" xfId="0" applyFont="1" applyFill="1" applyBorder="1" applyAlignment="1">
      <alignment horizontal="right" wrapText="1"/>
    </xf>
    <xf numFmtId="0" fontId="21" fillId="0" borderId="41" xfId="0" applyFont="1" applyBorder="1" applyAlignment="1">
      <alignment horizontal="right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43" xfId="0" applyNumberFormat="1" applyFont="1" applyFill="1" applyBorder="1" applyAlignment="1">
      <alignment horizontal="center" vertical="center"/>
    </xf>
    <xf numFmtId="49" fontId="17" fillId="8" borderId="44" xfId="0" applyNumberFormat="1" applyFont="1" applyFill="1" applyBorder="1" applyAlignment="1">
      <alignment horizontal="center" vertical="center"/>
    </xf>
    <xf numFmtId="49" fontId="17" fillId="8" borderId="45" xfId="0" applyNumberFormat="1" applyFont="1" applyFill="1" applyBorder="1" applyAlignment="1">
      <alignment horizontal="center" vertical="center"/>
    </xf>
    <xf numFmtId="49" fontId="17" fillId="8" borderId="28" xfId="0" applyNumberFormat="1" applyFont="1" applyFill="1" applyBorder="1" applyAlignment="1">
      <alignment vertical="center"/>
    </xf>
    <xf numFmtId="0" fontId="12" fillId="8" borderId="29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28574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workbookViewId="0">
      <selection activeCell="G57" sqref="G57"/>
    </sheetView>
  </sheetViews>
  <sheetFormatPr baseColWidth="10" defaultColWidth="10.85546875" defaultRowHeight="11.25" customHeight="1" x14ac:dyDescent="0.25"/>
  <cols>
    <col min="1" max="1" width="6.710937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9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77"/>
    </row>
    <row r="2" spans="1:7" ht="15" customHeight="1" x14ac:dyDescent="0.25">
      <c r="A2" s="2"/>
      <c r="B2" s="2"/>
      <c r="C2" s="2"/>
      <c r="D2" s="2"/>
      <c r="E2" s="2"/>
      <c r="F2" s="2"/>
      <c r="G2" s="77"/>
    </row>
    <row r="3" spans="1:7" ht="15" customHeight="1" x14ac:dyDescent="0.25">
      <c r="A3" s="2"/>
      <c r="B3" s="2"/>
      <c r="C3" s="2"/>
      <c r="D3" s="2"/>
      <c r="E3" s="2"/>
      <c r="F3" s="2"/>
      <c r="G3" s="77"/>
    </row>
    <row r="4" spans="1:7" ht="15" customHeight="1" x14ac:dyDescent="0.25">
      <c r="A4" s="2"/>
      <c r="B4" s="2"/>
      <c r="C4" s="2"/>
      <c r="D4" s="2"/>
      <c r="E4" s="2"/>
      <c r="F4" s="2"/>
      <c r="G4" s="77"/>
    </row>
    <row r="5" spans="1:7" ht="15" customHeight="1" x14ac:dyDescent="0.25">
      <c r="A5" s="2"/>
      <c r="B5" s="2"/>
      <c r="C5" s="2"/>
      <c r="D5" s="2"/>
      <c r="E5" s="2"/>
      <c r="F5" s="2"/>
      <c r="G5" s="77"/>
    </row>
    <row r="6" spans="1:7" ht="15" customHeight="1" x14ac:dyDescent="0.25">
      <c r="A6" s="2"/>
      <c r="B6" s="2"/>
      <c r="C6" s="2"/>
      <c r="D6" s="2"/>
      <c r="E6" s="2"/>
      <c r="F6" s="2"/>
      <c r="G6" s="77"/>
    </row>
    <row r="7" spans="1:7" ht="15" customHeight="1" x14ac:dyDescent="0.25">
      <c r="A7" s="2"/>
      <c r="B7" s="2"/>
      <c r="C7" s="2"/>
      <c r="D7" s="2"/>
      <c r="E7" s="2"/>
      <c r="F7" s="2"/>
      <c r="G7" s="77"/>
    </row>
    <row r="8" spans="1:7" ht="15" customHeight="1" x14ac:dyDescent="0.25">
      <c r="A8" s="2"/>
      <c r="B8" s="135"/>
      <c r="C8" s="3"/>
      <c r="D8" s="2"/>
      <c r="E8" s="3"/>
      <c r="F8" s="3"/>
      <c r="G8" s="78"/>
    </row>
    <row r="9" spans="1:7" ht="12" customHeight="1" x14ac:dyDescent="0.25">
      <c r="A9" s="46"/>
      <c r="B9" s="137" t="s">
        <v>0</v>
      </c>
      <c r="C9" s="130" t="s">
        <v>68</v>
      </c>
      <c r="D9" s="5"/>
      <c r="E9" s="164" t="s">
        <v>104</v>
      </c>
      <c r="F9" s="165"/>
      <c r="G9" s="99">
        <v>6000</v>
      </c>
    </row>
    <row r="10" spans="1:7" ht="18" customHeight="1" x14ac:dyDescent="0.25">
      <c r="A10" s="46"/>
      <c r="B10" s="138" t="s">
        <v>1</v>
      </c>
      <c r="C10" s="131" t="s">
        <v>69</v>
      </c>
      <c r="D10" s="6"/>
      <c r="E10" s="166" t="s">
        <v>2</v>
      </c>
      <c r="F10" s="167"/>
      <c r="G10" s="7" t="s">
        <v>60</v>
      </c>
    </row>
    <row r="11" spans="1:7" ht="18" customHeight="1" x14ac:dyDescent="0.25">
      <c r="A11" s="46"/>
      <c r="B11" s="138" t="s">
        <v>3</v>
      </c>
      <c r="C11" s="132" t="s">
        <v>55</v>
      </c>
      <c r="D11" s="6"/>
      <c r="E11" s="166" t="s">
        <v>102</v>
      </c>
      <c r="F11" s="167"/>
      <c r="G11" s="79">
        <v>340</v>
      </c>
    </row>
    <row r="12" spans="1:7" ht="11.25" customHeight="1" x14ac:dyDescent="0.25">
      <c r="A12" s="46"/>
      <c r="B12" s="138" t="s">
        <v>4</v>
      </c>
      <c r="C12" s="133" t="s">
        <v>58</v>
      </c>
      <c r="D12" s="6"/>
      <c r="E12" s="9" t="s">
        <v>5</v>
      </c>
      <c r="F12" s="10"/>
      <c r="G12" s="75">
        <f>G9*G11</f>
        <v>2040000</v>
      </c>
    </row>
    <row r="13" spans="1:7" ht="11.25" customHeight="1" x14ac:dyDescent="0.25">
      <c r="A13" s="46"/>
      <c r="B13" s="138" t="s">
        <v>6</v>
      </c>
      <c r="C13" s="132" t="s">
        <v>59</v>
      </c>
      <c r="D13" s="6"/>
      <c r="E13" s="166" t="s">
        <v>7</v>
      </c>
      <c r="F13" s="167"/>
      <c r="G13" s="7" t="s">
        <v>70</v>
      </c>
    </row>
    <row r="14" spans="1:7" ht="13.5" customHeight="1" x14ac:dyDescent="0.25">
      <c r="A14" s="46"/>
      <c r="B14" s="138" t="s">
        <v>8</v>
      </c>
      <c r="C14" s="132" t="s">
        <v>59</v>
      </c>
      <c r="D14" s="6"/>
      <c r="E14" s="166" t="s">
        <v>9</v>
      </c>
      <c r="F14" s="167"/>
      <c r="G14" s="7" t="s">
        <v>71</v>
      </c>
    </row>
    <row r="15" spans="1:7" ht="25.5" customHeight="1" x14ac:dyDescent="0.25">
      <c r="A15" s="46"/>
      <c r="B15" s="138" t="s">
        <v>10</v>
      </c>
      <c r="C15" s="134">
        <v>44732</v>
      </c>
      <c r="D15" s="6"/>
      <c r="E15" s="168" t="s">
        <v>11</v>
      </c>
      <c r="F15" s="169"/>
      <c r="G15" s="8" t="s">
        <v>57</v>
      </c>
    </row>
    <row r="16" spans="1:7" ht="12" customHeight="1" x14ac:dyDescent="0.25">
      <c r="A16" s="2"/>
      <c r="B16" s="136"/>
      <c r="C16" s="11"/>
      <c r="D16" s="12"/>
      <c r="E16" s="13"/>
      <c r="F16" s="13"/>
      <c r="G16" s="80"/>
    </row>
    <row r="17" spans="1:7" ht="12" customHeight="1" x14ac:dyDescent="0.25">
      <c r="A17" s="14"/>
      <c r="B17" s="170" t="s">
        <v>12</v>
      </c>
      <c r="C17" s="171"/>
      <c r="D17" s="171"/>
      <c r="E17" s="171"/>
      <c r="F17" s="171"/>
      <c r="G17" s="171"/>
    </row>
    <row r="18" spans="1:7" ht="12" customHeight="1" x14ac:dyDescent="0.25">
      <c r="A18" s="2"/>
      <c r="B18" s="15"/>
      <c r="C18" s="16"/>
      <c r="D18" s="16"/>
      <c r="E18" s="16"/>
      <c r="F18" s="17"/>
      <c r="G18" s="81"/>
    </row>
    <row r="19" spans="1:7" ht="12" customHeight="1" x14ac:dyDescent="0.25">
      <c r="A19" s="4"/>
      <c r="B19" s="18" t="s">
        <v>13</v>
      </c>
      <c r="C19" s="19"/>
      <c r="D19" s="20"/>
      <c r="E19" s="20"/>
      <c r="F19" s="20"/>
      <c r="G19" s="82"/>
    </row>
    <row r="20" spans="1:7" ht="24" customHeight="1" x14ac:dyDescent="0.25">
      <c r="A20" s="14"/>
      <c r="B20" s="21" t="s">
        <v>14</v>
      </c>
      <c r="C20" s="21" t="s">
        <v>15</v>
      </c>
      <c r="D20" s="21" t="s">
        <v>16</v>
      </c>
      <c r="E20" s="21" t="s">
        <v>17</v>
      </c>
      <c r="F20" s="21" t="s">
        <v>18</v>
      </c>
      <c r="G20" s="21" t="s">
        <v>19</v>
      </c>
    </row>
    <row r="21" spans="1:7" ht="12.75" customHeight="1" x14ac:dyDescent="0.25">
      <c r="A21" s="14"/>
      <c r="B21" s="110" t="s">
        <v>72</v>
      </c>
      <c r="C21" s="111" t="s">
        <v>20</v>
      </c>
      <c r="D21" s="139">
        <v>0.2</v>
      </c>
      <c r="E21" s="140" t="s">
        <v>73</v>
      </c>
      <c r="F21" s="140">
        <v>18000</v>
      </c>
      <c r="G21" s="125">
        <f>D21*F21</f>
        <v>3600</v>
      </c>
    </row>
    <row r="22" spans="1:7" ht="12.75" customHeight="1" x14ac:dyDescent="0.25">
      <c r="A22" s="14"/>
      <c r="B22" s="113" t="s">
        <v>74</v>
      </c>
      <c r="C22" s="111" t="s">
        <v>20</v>
      </c>
      <c r="D22" s="139">
        <v>0.1</v>
      </c>
      <c r="E22" s="140" t="s">
        <v>61</v>
      </c>
      <c r="F22" s="140">
        <v>18000</v>
      </c>
      <c r="G22" s="125">
        <f t="shared" ref="G22:G27" si="0">D22*F22</f>
        <v>1800</v>
      </c>
    </row>
    <row r="23" spans="1:7" ht="12.75" customHeight="1" x14ac:dyDescent="0.25">
      <c r="A23" s="14"/>
      <c r="B23" s="113" t="s">
        <v>75</v>
      </c>
      <c r="C23" s="111" t="s">
        <v>20</v>
      </c>
      <c r="D23" s="139">
        <v>0.2</v>
      </c>
      <c r="E23" s="140" t="s">
        <v>61</v>
      </c>
      <c r="F23" s="140">
        <v>18000</v>
      </c>
      <c r="G23" s="125">
        <f t="shared" si="0"/>
        <v>3600</v>
      </c>
    </row>
    <row r="24" spans="1:7" ht="12.75" customHeight="1" x14ac:dyDescent="0.25">
      <c r="A24" s="14"/>
      <c r="B24" s="114" t="s">
        <v>76</v>
      </c>
      <c r="C24" s="111" t="s">
        <v>20</v>
      </c>
      <c r="D24" s="139">
        <v>0.2</v>
      </c>
      <c r="E24" s="140" t="s">
        <v>77</v>
      </c>
      <c r="F24" s="140">
        <v>18000</v>
      </c>
      <c r="G24" s="125">
        <f t="shared" si="0"/>
        <v>3600</v>
      </c>
    </row>
    <row r="25" spans="1:7" ht="12.75" customHeight="1" x14ac:dyDescent="0.25">
      <c r="A25" s="14"/>
      <c r="B25" s="114" t="s">
        <v>78</v>
      </c>
      <c r="C25" s="111" t="s">
        <v>20</v>
      </c>
      <c r="D25" s="139">
        <v>0.5</v>
      </c>
      <c r="E25" s="140" t="s">
        <v>79</v>
      </c>
      <c r="F25" s="140">
        <v>18000</v>
      </c>
      <c r="G25" s="125">
        <f t="shared" si="0"/>
        <v>9000</v>
      </c>
    </row>
    <row r="26" spans="1:7" ht="12.75" customHeight="1" x14ac:dyDescent="0.25">
      <c r="A26" s="14"/>
      <c r="B26" s="114" t="s">
        <v>80</v>
      </c>
      <c r="C26" s="111" t="s">
        <v>20</v>
      </c>
      <c r="D26" s="141">
        <v>0.5</v>
      </c>
      <c r="E26" s="140" t="s">
        <v>79</v>
      </c>
      <c r="F26" s="140">
        <v>18000</v>
      </c>
      <c r="G26" s="125">
        <f t="shared" si="0"/>
        <v>9000</v>
      </c>
    </row>
    <row r="27" spans="1:7" ht="12.75" customHeight="1" x14ac:dyDescent="0.25">
      <c r="A27" s="14"/>
      <c r="B27" s="114" t="s">
        <v>81</v>
      </c>
      <c r="C27" s="115" t="s">
        <v>20</v>
      </c>
      <c r="D27" s="141">
        <v>4</v>
      </c>
      <c r="E27" s="142" t="s">
        <v>82</v>
      </c>
      <c r="F27" s="140">
        <v>18000</v>
      </c>
      <c r="G27" s="125">
        <f t="shared" si="0"/>
        <v>72000</v>
      </c>
    </row>
    <row r="28" spans="1:7" ht="12.75" customHeight="1" x14ac:dyDescent="0.25">
      <c r="A28" s="14"/>
      <c r="B28" s="22" t="s">
        <v>21</v>
      </c>
      <c r="C28" s="23"/>
      <c r="D28" s="143"/>
      <c r="E28" s="143"/>
      <c r="F28" s="143"/>
      <c r="G28" s="128">
        <f>G21+G22+G23+G24+G25+G26+G27</f>
        <v>102600</v>
      </c>
    </row>
    <row r="29" spans="1:7" ht="12" customHeight="1" x14ac:dyDescent="0.25">
      <c r="A29" s="2"/>
      <c r="B29" s="15"/>
      <c r="C29" s="17"/>
      <c r="D29" s="17"/>
      <c r="E29" s="17"/>
      <c r="F29" s="24"/>
      <c r="G29" s="83"/>
    </row>
    <row r="30" spans="1:7" ht="12" customHeight="1" x14ac:dyDescent="0.25">
      <c r="A30" s="4"/>
      <c r="B30" s="25" t="s">
        <v>22</v>
      </c>
      <c r="C30" s="26"/>
      <c r="D30" s="27"/>
      <c r="E30" s="27"/>
      <c r="F30" s="28"/>
      <c r="G30" s="84"/>
    </row>
    <row r="31" spans="1:7" ht="24" customHeight="1" x14ac:dyDescent="0.25">
      <c r="A31" s="4"/>
      <c r="B31" s="29" t="s">
        <v>14</v>
      </c>
      <c r="C31" s="30" t="s">
        <v>15</v>
      </c>
      <c r="D31" s="30" t="s">
        <v>16</v>
      </c>
      <c r="E31" s="29" t="s">
        <v>56</v>
      </c>
      <c r="F31" s="30" t="s">
        <v>18</v>
      </c>
      <c r="G31" s="29" t="s">
        <v>19</v>
      </c>
    </row>
    <row r="32" spans="1:7" ht="12" customHeight="1" x14ac:dyDescent="0.25">
      <c r="A32" s="4"/>
      <c r="B32" s="31"/>
      <c r="C32" s="32" t="s">
        <v>56</v>
      </c>
      <c r="D32" s="32" t="s">
        <v>56</v>
      </c>
      <c r="E32" s="32" t="s">
        <v>56</v>
      </c>
      <c r="F32" s="74" t="s">
        <v>56</v>
      </c>
      <c r="G32" s="95"/>
    </row>
    <row r="33" spans="1:11" ht="12" customHeight="1" x14ac:dyDescent="0.25">
      <c r="A33" s="4"/>
      <c r="B33" s="33" t="s">
        <v>23</v>
      </c>
      <c r="C33" s="34"/>
      <c r="D33" s="34"/>
      <c r="E33" s="34"/>
      <c r="F33" s="35"/>
      <c r="G33" s="96"/>
    </row>
    <row r="34" spans="1:11" ht="12" customHeight="1" x14ac:dyDescent="0.25">
      <c r="A34" s="2"/>
      <c r="B34" s="36"/>
      <c r="C34" s="37"/>
      <c r="D34" s="37"/>
      <c r="E34" s="37"/>
      <c r="F34" s="38"/>
      <c r="G34" s="85"/>
    </row>
    <row r="35" spans="1:11" ht="12" customHeight="1" x14ac:dyDescent="0.25">
      <c r="A35" s="4"/>
      <c r="B35" s="25" t="s">
        <v>24</v>
      </c>
      <c r="C35" s="26"/>
      <c r="D35" s="27"/>
      <c r="E35" s="27"/>
      <c r="F35" s="28"/>
      <c r="G35" s="84"/>
    </row>
    <row r="36" spans="1:11" ht="24" customHeight="1" x14ac:dyDescent="0.25">
      <c r="A36" s="4"/>
      <c r="B36" s="39" t="s">
        <v>14</v>
      </c>
      <c r="C36" s="39" t="s">
        <v>15</v>
      </c>
      <c r="D36" s="39" t="s">
        <v>16</v>
      </c>
      <c r="E36" s="39" t="s">
        <v>17</v>
      </c>
      <c r="F36" s="40" t="s">
        <v>18</v>
      </c>
      <c r="G36" s="39" t="s">
        <v>19</v>
      </c>
    </row>
    <row r="37" spans="1:11" ht="12.75" customHeight="1" x14ac:dyDescent="0.25">
      <c r="A37" s="14"/>
      <c r="B37" s="116" t="s">
        <v>72</v>
      </c>
      <c r="C37" s="117" t="s">
        <v>25</v>
      </c>
      <c r="D37" s="160">
        <v>0.1</v>
      </c>
      <c r="E37" s="161" t="s">
        <v>61</v>
      </c>
      <c r="F37" s="118">
        <v>250000</v>
      </c>
      <c r="G37" s="125">
        <f>D37*F37</f>
        <v>25000</v>
      </c>
    </row>
    <row r="38" spans="1:11" ht="12.75" customHeight="1" x14ac:dyDescent="0.25">
      <c r="A38" s="14"/>
      <c r="B38" s="116" t="s">
        <v>83</v>
      </c>
      <c r="C38" s="117" t="s">
        <v>25</v>
      </c>
      <c r="D38" s="160">
        <v>0.2</v>
      </c>
      <c r="E38" s="161" t="s">
        <v>88</v>
      </c>
      <c r="F38" s="118">
        <v>250000</v>
      </c>
      <c r="G38" s="125">
        <f t="shared" ref="G38:G42" si="1">D38*F38</f>
        <v>50000</v>
      </c>
    </row>
    <row r="39" spans="1:11" ht="12.75" customHeight="1" x14ac:dyDescent="0.25">
      <c r="A39" s="14"/>
      <c r="B39" s="116" t="s">
        <v>62</v>
      </c>
      <c r="C39" s="117" t="s">
        <v>25</v>
      </c>
      <c r="D39" s="160">
        <v>0.1</v>
      </c>
      <c r="E39" s="161" t="s">
        <v>89</v>
      </c>
      <c r="F39" s="118">
        <v>220000</v>
      </c>
      <c r="G39" s="125">
        <f t="shared" si="1"/>
        <v>22000</v>
      </c>
    </row>
    <row r="40" spans="1:11" ht="12.75" customHeight="1" x14ac:dyDescent="0.25">
      <c r="A40" s="14"/>
      <c r="B40" s="116" t="s">
        <v>84</v>
      </c>
      <c r="C40" s="117" t="s">
        <v>25</v>
      </c>
      <c r="D40" s="160">
        <v>0.3</v>
      </c>
      <c r="E40" s="161" t="s">
        <v>109</v>
      </c>
      <c r="F40" s="118">
        <v>120000</v>
      </c>
      <c r="G40" s="125">
        <f t="shared" si="1"/>
        <v>36000</v>
      </c>
    </row>
    <row r="41" spans="1:11" ht="12.75" customHeight="1" x14ac:dyDescent="0.25">
      <c r="A41" s="14"/>
      <c r="B41" s="116" t="s">
        <v>85</v>
      </c>
      <c r="C41" s="117" t="s">
        <v>25</v>
      </c>
      <c r="D41" s="160">
        <v>0.1</v>
      </c>
      <c r="E41" s="161" t="s">
        <v>86</v>
      </c>
      <c r="F41" s="118">
        <v>120000</v>
      </c>
      <c r="G41" s="126">
        <f t="shared" si="1"/>
        <v>12000</v>
      </c>
    </row>
    <row r="42" spans="1:11" ht="12.75" customHeight="1" x14ac:dyDescent="0.25">
      <c r="A42" s="4"/>
      <c r="B42" s="116" t="s">
        <v>87</v>
      </c>
      <c r="C42" s="117" t="s">
        <v>25</v>
      </c>
      <c r="D42" s="160">
        <v>0.1</v>
      </c>
      <c r="E42" s="161" t="s">
        <v>82</v>
      </c>
      <c r="F42" s="118">
        <v>600000</v>
      </c>
      <c r="G42" s="127">
        <f t="shared" si="1"/>
        <v>60000</v>
      </c>
    </row>
    <row r="43" spans="1:11" ht="12.75" customHeight="1" x14ac:dyDescent="0.25">
      <c r="A43" s="46"/>
      <c r="B43" s="22" t="s">
        <v>90</v>
      </c>
      <c r="C43" s="23"/>
      <c r="D43" s="23"/>
      <c r="E43" s="143"/>
      <c r="F43" s="143"/>
      <c r="G43" s="128">
        <f>SUM(G37:G42)</f>
        <v>205000</v>
      </c>
    </row>
    <row r="44" spans="1:11" ht="12" customHeight="1" x14ac:dyDescent="0.25">
      <c r="A44" s="2"/>
      <c r="B44" s="36"/>
      <c r="C44" s="37"/>
      <c r="D44" s="37"/>
      <c r="E44" s="37"/>
      <c r="F44" s="38"/>
      <c r="G44" s="109"/>
    </row>
    <row r="45" spans="1:11" ht="12" customHeight="1" x14ac:dyDescent="0.25">
      <c r="A45" s="4"/>
      <c r="B45" s="25" t="s">
        <v>26</v>
      </c>
      <c r="C45" s="26"/>
      <c r="D45" s="27"/>
      <c r="E45" s="27"/>
      <c r="F45" s="28"/>
      <c r="G45" s="84"/>
    </row>
    <row r="46" spans="1:11" ht="24" customHeight="1" x14ac:dyDescent="0.25">
      <c r="A46" s="4"/>
      <c r="B46" s="76" t="s">
        <v>27</v>
      </c>
      <c r="C46" s="76" t="s">
        <v>28</v>
      </c>
      <c r="D46" s="76" t="s">
        <v>29</v>
      </c>
      <c r="E46" s="76" t="s">
        <v>17</v>
      </c>
      <c r="F46" s="76" t="s">
        <v>18</v>
      </c>
      <c r="G46" s="86" t="s">
        <v>19</v>
      </c>
      <c r="K46" s="73"/>
    </row>
    <row r="47" spans="1:11" ht="12.75" customHeight="1" x14ac:dyDescent="0.25">
      <c r="A47" s="46"/>
      <c r="B47" s="119" t="s">
        <v>63</v>
      </c>
      <c r="C47" s="111" t="s">
        <v>91</v>
      </c>
      <c r="D47" s="142">
        <v>160</v>
      </c>
      <c r="E47" s="140" t="s">
        <v>110</v>
      </c>
      <c r="F47" s="142">
        <v>1200</v>
      </c>
      <c r="G47" s="124">
        <f>D47*F47</f>
        <v>192000</v>
      </c>
      <c r="K47" s="73"/>
    </row>
    <row r="48" spans="1:11" ht="12.75" customHeight="1" x14ac:dyDescent="0.25">
      <c r="A48" s="46"/>
      <c r="B48" s="119" t="s">
        <v>64</v>
      </c>
      <c r="C48" s="111"/>
      <c r="D48" s="142"/>
      <c r="E48" s="140"/>
      <c r="F48" s="142"/>
      <c r="G48" s="124"/>
    </row>
    <row r="49" spans="1:9" ht="12.75" customHeight="1" x14ac:dyDescent="0.25">
      <c r="A49" s="46"/>
      <c r="B49" s="112" t="s">
        <v>92</v>
      </c>
      <c r="C49" s="120" t="s">
        <v>93</v>
      </c>
      <c r="D49" s="144">
        <v>1</v>
      </c>
      <c r="E49" s="144" t="s">
        <v>109</v>
      </c>
      <c r="F49" s="145">
        <v>2500</v>
      </c>
      <c r="G49" s="124">
        <f t="shared" ref="G49:G58" si="2">D49*F49</f>
        <v>2500</v>
      </c>
    </row>
    <row r="50" spans="1:9" ht="12.75" customHeight="1" x14ac:dyDescent="0.25">
      <c r="A50" s="46"/>
      <c r="B50" s="112" t="s">
        <v>94</v>
      </c>
      <c r="C50" s="120" t="s">
        <v>95</v>
      </c>
      <c r="D50" s="145">
        <v>1</v>
      </c>
      <c r="E50" s="144" t="s">
        <v>109</v>
      </c>
      <c r="F50" s="145">
        <v>19500</v>
      </c>
      <c r="G50" s="124">
        <f t="shared" si="2"/>
        <v>19500</v>
      </c>
    </row>
    <row r="51" spans="1:9" ht="12.75" customHeight="1" x14ac:dyDescent="0.25">
      <c r="A51" s="46"/>
      <c r="B51" s="119" t="s">
        <v>65</v>
      </c>
      <c r="C51" s="120"/>
      <c r="D51" s="145"/>
      <c r="E51" s="144"/>
      <c r="F51" s="145"/>
      <c r="G51" s="124"/>
    </row>
    <row r="52" spans="1:9" ht="12.75" customHeight="1" x14ac:dyDescent="0.25">
      <c r="A52" s="46"/>
      <c r="B52" s="112" t="s">
        <v>98</v>
      </c>
      <c r="C52" s="120" t="s">
        <v>95</v>
      </c>
      <c r="D52" s="146">
        <v>0.5</v>
      </c>
      <c r="E52" s="144" t="s">
        <v>86</v>
      </c>
      <c r="F52" s="145">
        <v>80777</v>
      </c>
      <c r="G52" s="124">
        <f t="shared" si="2"/>
        <v>40388.5</v>
      </c>
    </row>
    <row r="53" spans="1:9" ht="12.75" customHeight="1" x14ac:dyDescent="0.25">
      <c r="A53" s="46"/>
      <c r="B53" s="119" t="s">
        <v>66</v>
      </c>
      <c r="C53" s="120"/>
      <c r="D53" s="145"/>
      <c r="E53" s="144"/>
      <c r="F53" s="145"/>
      <c r="G53" s="124"/>
    </row>
    <row r="54" spans="1:9" ht="12.75" customHeight="1" x14ac:dyDescent="0.25">
      <c r="A54" s="46"/>
      <c r="B54" s="112" t="s">
        <v>96</v>
      </c>
      <c r="C54" s="120" t="s">
        <v>91</v>
      </c>
      <c r="D54" s="145">
        <v>300</v>
      </c>
      <c r="E54" s="144" t="s">
        <v>82</v>
      </c>
      <c r="F54" s="145">
        <v>1560</v>
      </c>
      <c r="G54" s="124">
        <f t="shared" si="2"/>
        <v>468000</v>
      </c>
    </row>
    <row r="55" spans="1:9" ht="12.75" customHeight="1" x14ac:dyDescent="0.25">
      <c r="A55" s="46"/>
      <c r="B55" s="121" t="s">
        <v>100</v>
      </c>
      <c r="C55" s="120" t="s">
        <v>91</v>
      </c>
      <c r="D55" s="145">
        <v>250</v>
      </c>
      <c r="E55" s="144" t="s">
        <v>82</v>
      </c>
      <c r="F55" s="145">
        <v>1560</v>
      </c>
      <c r="G55" s="124">
        <f t="shared" si="2"/>
        <v>390000</v>
      </c>
    </row>
    <row r="56" spans="1:9" ht="12.75" customHeight="1" x14ac:dyDescent="0.25">
      <c r="A56" s="46"/>
      <c r="B56" s="121" t="s">
        <v>99</v>
      </c>
      <c r="C56" s="120" t="s">
        <v>91</v>
      </c>
      <c r="D56" s="145">
        <v>100</v>
      </c>
      <c r="E56" s="144" t="s">
        <v>82</v>
      </c>
      <c r="F56" s="145">
        <v>1560</v>
      </c>
      <c r="G56" s="124">
        <f t="shared" si="2"/>
        <v>156000</v>
      </c>
    </row>
    <row r="57" spans="1:9" ht="12.75" customHeight="1" x14ac:dyDescent="0.25">
      <c r="A57" s="46"/>
      <c r="B57" s="119" t="s">
        <v>31</v>
      </c>
      <c r="C57" s="120"/>
      <c r="D57" s="145"/>
      <c r="E57" s="144"/>
      <c r="F57" s="145"/>
      <c r="G57" s="124"/>
    </row>
    <row r="58" spans="1:9" ht="12.75" customHeight="1" x14ac:dyDescent="0.25">
      <c r="A58" s="46"/>
      <c r="B58" s="112" t="s">
        <v>101</v>
      </c>
      <c r="C58" s="111" t="s">
        <v>97</v>
      </c>
      <c r="D58" s="142">
        <v>240</v>
      </c>
      <c r="E58" s="140" t="s">
        <v>82</v>
      </c>
      <c r="F58" s="142">
        <v>180</v>
      </c>
      <c r="G58" s="124">
        <f t="shared" si="2"/>
        <v>43200</v>
      </c>
    </row>
    <row r="59" spans="1:9" ht="12" customHeight="1" x14ac:dyDescent="0.25">
      <c r="A59" s="4"/>
      <c r="B59" s="100" t="s">
        <v>30</v>
      </c>
      <c r="C59" s="101"/>
      <c r="D59" s="102"/>
      <c r="E59" s="102"/>
      <c r="F59" s="102"/>
      <c r="G59" s="147">
        <f>SUM(G47:G58)</f>
        <v>1311588.5</v>
      </c>
    </row>
    <row r="60" spans="1:9" ht="12" customHeight="1" x14ac:dyDescent="0.25">
      <c r="A60" s="4"/>
      <c r="B60" s="103"/>
      <c r="C60" s="104"/>
      <c r="D60" s="104"/>
      <c r="E60" s="105"/>
      <c r="F60" s="106"/>
      <c r="G60" s="107"/>
    </row>
    <row r="61" spans="1:9" ht="21.75" customHeight="1" x14ac:dyDescent="0.25">
      <c r="A61" s="4"/>
      <c r="B61" s="108" t="s">
        <v>31</v>
      </c>
      <c r="C61" s="104"/>
      <c r="D61" s="104"/>
      <c r="E61" s="105"/>
      <c r="F61" s="106"/>
      <c r="G61" s="107"/>
    </row>
    <row r="62" spans="1:9" ht="24" customHeight="1" x14ac:dyDescent="0.25">
      <c r="A62" s="4"/>
      <c r="B62" s="92" t="s">
        <v>32</v>
      </c>
      <c r="C62" s="76" t="s">
        <v>28</v>
      </c>
      <c r="D62" s="76" t="s">
        <v>29</v>
      </c>
      <c r="E62" s="92" t="s">
        <v>17</v>
      </c>
      <c r="F62" s="76" t="s">
        <v>18</v>
      </c>
      <c r="G62" s="92" t="s">
        <v>19</v>
      </c>
    </row>
    <row r="63" spans="1:9" ht="16.5" customHeight="1" x14ac:dyDescent="0.25">
      <c r="A63" s="46"/>
      <c r="B63" s="122" t="s">
        <v>67</v>
      </c>
      <c r="C63" s="123" t="s">
        <v>111</v>
      </c>
      <c r="D63" s="162">
        <v>1</v>
      </c>
      <c r="E63" s="163" t="s">
        <v>61</v>
      </c>
      <c r="F63" s="129">
        <v>50000</v>
      </c>
      <c r="G63" s="124">
        <f>F63*D63</f>
        <v>50000</v>
      </c>
    </row>
    <row r="64" spans="1:9" ht="13.5" customHeight="1" x14ac:dyDescent="0.25">
      <c r="A64" s="4"/>
      <c r="B64" s="100" t="s">
        <v>33</v>
      </c>
      <c r="C64" s="101"/>
      <c r="D64" s="102"/>
      <c r="E64" s="102"/>
      <c r="F64" s="102"/>
      <c r="G64" s="147">
        <f>SUM(G63:G63)</f>
        <v>50000</v>
      </c>
      <c r="I64" s="93"/>
    </row>
    <row r="65" spans="1:9" ht="12" customHeight="1" x14ac:dyDescent="0.25">
      <c r="A65" s="2"/>
      <c r="B65" s="49"/>
      <c r="C65" s="49"/>
      <c r="D65" s="49"/>
      <c r="E65" s="49"/>
      <c r="F65" s="50"/>
      <c r="G65" s="87"/>
      <c r="I65" s="93"/>
    </row>
    <row r="66" spans="1:9" ht="12" customHeight="1" x14ac:dyDescent="0.25">
      <c r="A66" s="46"/>
      <c r="B66" s="150" t="s">
        <v>34</v>
      </c>
      <c r="C66" s="151"/>
      <c r="D66" s="151"/>
      <c r="E66" s="151"/>
      <c r="F66" s="151"/>
      <c r="G66" s="152">
        <f>G28+G33+G43+G59+G64</f>
        <v>1669188.5</v>
      </c>
    </row>
    <row r="67" spans="1:9" ht="12" customHeight="1" x14ac:dyDescent="0.25">
      <c r="A67" s="46"/>
      <c r="B67" s="153" t="s">
        <v>35</v>
      </c>
      <c r="C67" s="149"/>
      <c r="D67" s="149"/>
      <c r="E67" s="149"/>
      <c r="F67" s="149"/>
      <c r="G67" s="154">
        <f>G66*0.05</f>
        <v>83459.425000000003</v>
      </c>
    </row>
    <row r="68" spans="1:9" ht="12" customHeight="1" x14ac:dyDescent="0.25">
      <c r="A68" s="46"/>
      <c r="B68" s="155" t="s">
        <v>36</v>
      </c>
      <c r="C68" s="148"/>
      <c r="D68" s="148"/>
      <c r="E68" s="148"/>
      <c r="F68" s="148"/>
      <c r="G68" s="156">
        <f>G67+G66</f>
        <v>1752647.925</v>
      </c>
    </row>
    <row r="69" spans="1:9" ht="12" customHeight="1" x14ac:dyDescent="0.25">
      <c r="A69" s="46"/>
      <c r="B69" s="153" t="s">
        <v>37</v>
      </c>
      <c r="C69" s="149"/>
      <c r="D69" s="149"/>
      <c r="E69" s="149"/>
      <c r="F69" s="149"/>
      <c r="G69" s="154">
        <f>G12</f>
        <v>2040000</v>
      </c>
    </row>
    <row r="70" spans="1:9" ht="12" customHeight="1" x14ac:dyDescent="0.25">
      <c r="A70" s="46"/>
      <c r="B70" s="157" t="s">
        <v>38</v>
      </c>
      <c r="C70" s="158"/>
      <c r="D70" s="158"/>
      <c r="E70" s="158"/>
      <c r="F70" s="158"/>
      <c r="G70" s="159">
        <f>G69-G68</f>
        <v>287352.07499999995</v>
      </c>
    </row>
    <row r="71" spans="1:9" ht="12" customHeight="1" x14ac:dyDescent="0.25">
      <c r="A71" s="46"/>
      <c r="B71" s="47" t="s">
        <v>39</v>
      </c>
      <c r="C71" s="48"/>
      <c r="D71" s="48"/>
      <c r="E71" s="48"/>
      <c r="F71" s="48"/>
      <c r="G71" s="88"/>
    </row>
    <row r="72" spans="1:9" ht="12.75" customHeight="1" thickBot="1" x14ac:dyDescent="0.3">
      <c r="A72" s="46"/>
      <c r="B72" s="51"/>
      <c r="C72" s="48"/>
      <c r="D72" s="48"/>
      <c r="E72" s="48"/>
      <c r="F72" s="48"/>
      <c r="G72" s="88"/>
    </row>
    <row r="73" spans="1:9" ht="12" customHeight="1" x14ac:dyDescent="0.25">
      <c r="A73" s="46"/>
      <c r="B73" s="62" t="s">
        <v>40</v>
      </c>
      <c r="C73" s="63"/>
      <c r="D73" s="63"/>
      <c r="E73" s="63"/>
      <c r="F73" s="64"/>
      <c r="G73" s="88"/>
    </row>
    <row r="74" spans="1:9" ht="12" customHeight="1" x14ac:dyDescent="0.25">
      <c r="A74" s="46"/>
      <c r="B74" s="65" t="s">
        <v>41</v>
      </c>
      <c r="C74" s="45"/>
      <c r="D74" s="45"/>
      <c r="E74" s="45"/>
      <c r="F74" s="66"/>
      <c r="G74" s="88"/>
    </row>
    <row r="75" spans="1:9" ht="12" customHeight="1" x14ac:dyDescent="0.25">
      <c r="A75" s="46"/>
      <c r="B75" s="65" t="s">
        <v>42</v>
      </c>
      <c r="C75" s="45"/>
      <c r="D75" s="45"/>
      <c r="E75" s="45"/>
      <c r="F75" s="66"/>
      <c r="G75" s="88"/>
    </row>
    <row r="76" spans="1:9" ht="12" customHeight="1" x14ac:dyDescent="0.25">
      <c r="A76" s="46"/>
      <c r="B76" s="65" t="s">
        <v>43</v>
      </c>
      <c r="C76" s="45"/>
      <c r="D76" s="45"/>
      <c r="E76" s="45"/>
      <c r="F76" s="66"/>
      <c r="G76" s="88"/>
    </row>
    <row r="77" spans="1:9" ht="12" customHeight="1" x14ac:dyDescent="0.25">
      <c r="A77" s="46"/>
      <c r="B77" s="65" t="s">
        <v>44</v>
      </c>
      <c r="C77" s="45"/>
      <c r="D77" s="45"/>
      <c r="E77" s="45"/>
      <c r="F77" s="66"/>
      <c r="G77" s="88"/>
    </row>
    <row r="78" spans="1:9" ht="12" customHeight="1" x14ac:dyDescent="0.25">
      <c r="A78" s="46"/>
      <c r="B78" s="65" t="s">
        <v>45</v>
      </c>
      <c r="C78" s="45"/>
      <c r="D78" s="45"/>
      <c r="E78" s="45"/>
      <c r="F78" s="66"/>
      <c r="G78" s="88"/>
    </row>
    <row r="79" spans="1:9" ht="12.75" customHeight="1" thickBot="1" x14ac:dyDescent="0.3">
      <c r="A79" s="46"/>
      <c r="B79" s="67" t="s">
        <v>46</v>
      </c>
      <c r="C79" s="68"/>
      <c r="D79" s="68"/>
      <c r="E79" s="68"/>
      <c r="F79" s="69"/>
      <c r="G79" s="88"/>
    </row>
    <row r="80" spans="1:9" ht="12.75" customHeight="1" x14ac:dyDescent="0.25">
      <c r="A80" s="46"/>
      <c r="B80" s="60"/>
      <c r="C80" s="45"/>
      <c r="D80" s="45"/>
      <c r="E80" s="45"/>
      <c r="F80" s="45"/>
      <c r="G80" s="88"/>
    </row>
    <row r="81" spans="1:7" ht="15" customHeight="1" thickBot="1" x14ac:dyDescent="0.3">
      <c r="A81" s="46"/>
      <c r="B81" s="175" t="s">
        <v>47</v>
      </c>
      <c r="C81" s="176"/>
      <c r="D81" s="59"/>
      <c r="E81" s="41"/>
      <c r="F81" s="41"/>
      <c r="G81" s="88"/>
    </row>
    <row r="82" spans="1:7" ht="12" customHeight="1" x14ac:dyDescent="0.25">
      <c r="A82" s="46"/>
      <c r="B82" s="53" t="s">
        <v>32</v>
      </c>
      <c r="C82" s="97" t="s">
        <v>105</v>
      </c>
      <c r="D82" s="98" t="s">
        <v>48</v>
      </c>
      <c r="E82" s="41"/>
      <c r="F82" s="41"/>
      <c r="G82" s="88"/>
    </row>
    <row r="83" spans="1:7" ht="12" customHeight="1" x14ac:dyDescent="0.25">
      <c r="A83" s="46"/>
      <c r="B83" s="54" t="s">
        <v>49</v>
      </c>
      <c r="C83" s="42">
        <f>G28</f>
        <v>102600</v>
      </c>
      <c r="D83" s="55">
        <f>(C83/C89)</f>
        <v>5.8539994562798459E-2</v>
      </c>
      <c r="E83" s="41"/>
      <c r="F83" s="41"/>
      <c r="G83" s="88"/>
    </row>
    <row r="84" spans="1:7" ht="12" customHeight="1" x14ac:dyDescent="0.25">
      <c r="A84" s="46"/>
      <c r="B84" s="54" t="s">
        <v>50</v>
      </c>
      <c r="C84" s="42">
        <f>G33</f>
        <v>0</v>
      </c>
      <c r="D84" s="55">
        <v>0</v>
      </c>
      <c r="E84" s="41"/>
      <c r="F84" s="41"/>
      <c r="G84" s="88"/>
    </row>
    <row r="85" spans="1:7" ht="12" customHeight="1" x14ac:dyDescent="0.25">
      <c r="A85" s="46"/>
      <c r="B85" s="54" t="s">
        <v>51</v>
      </c>
      <c r="C85" s="42">
        <v>205000</v>
      </c>
      <c r="D85" s="55">
        <f>(C85/C89)</f>
        <v>0.1169658760757669</v>
      </c>
      <c r="E85" s="41"/>
      <c r="F85" s="41"/>
      <c r="G85" s="88"/>
    </row>
    <row r="86" spans="1:7" ht="12" customHeight="1" x14ac:dyDescent="0.25">
      <c r="A86" s="46"/>
      <c r="B86" s="54" t="s">
        <v>27</v>
      </c>
      <c r="C86" s="42">
        <f>G59</f>
        <v>1311588.5</v>
      </c>
      <c r="D86" s="55">
        <f>(C86/C89)</f>
        <v>0.74834681928488289</v>
      </c>
      <c r="E86" s="41"/>
      <c r="F86" s="41"/>
      <c r="G86" s="88"/>
    </row>
    <row r="87" spans="1:7" ht="12" customHeight="1" x14ac:dyDescent="0.25">
      <c r="A87" s="46"/>
      <c r="B87" s="54" t="s">
        <v>52</v>
      </c>
      <c r="C87" s="43">
        <f>G64</f>
        <v>50000</v>
      </c>
      <c r="D87" s="55">
        <f>(C87/C89)</f>
        <v>2.852826245750412E-2</v>
      </c>
      <c r="E87" s="44"/>
      <c r="F87" s="44"/>
      <c r="G87" s="88"/>
    </row>
    <row r="88" spans="1:7" ht="12" customHeight="1" x14ac:dyDescent="0.25">
      <c r="A88" s="46"/>
      <c r="B88" s="54" t="s">
        <v>53</v>
      </c>
      <c r="C88" s="43">
        <f>G67</f>
        <v>83459.425000000003</v>
      </c>
      <c r="D88" s="55">
        <f>(C88/C89)</f>
        <v>4.7619047619047616E-2</v>
      </c>
      <c r="E88" s="44"/>
      <c r="F88" s="44"/>
      <c r="G88" s="88"/>
    </row>
    <row r="89" spans="1:7" ht="12.75" customHeight="1" thickBot="1" x14ac:dyDescent="0.3">
      <c r="A89" s="46"/>
      <c r="B89" s="56" t="s">
        <v>106</v>
      </c>
      <c r="C89" s="57">
        <f>SUM(C83:C88)</f>
        <v>1752647.925</v>
      </c>
      <c r="D89" s="58">
        <f>SUM(D83:D88)</f>
        <v>1</v>
      </c>
      <c r="E89" s="44"/>
      <c r="F89" s="44"/>
      <c r="G89" s="88"/>
    </row>
    <row r="90" spans="1:7" ht="12" customHeight="1" x14ac:dyDescent="0.25">
      <c r="A90" s="46"/>
      <c r="B90" s="51"/>
      <c r="C90" s="48"/>
      <c r="D90" s="48"/>
      <c r="E90" s="48"/>
      <c r="F90" s="48"/>
      <c r="G90" s="88"/>
    </row>
    <row r="91" spans="1:7" ht="12.75" customHeight="1" thickBot="1" x14ac:dyDescent="0.3">
      <c r="A91" s="46"/>
      <c r="B91" s="52"/>
      <c r="C91" s="48"/>
      <c r="D91" s="48"/>
      <c r="E91" s="48"/>
      <c r="F91" s="48"/>
      <c r="G91" s="88"/>
    </row>
    <row r="92" spans="1:7" ht="12" customHeight="1" thickBot="1" x14ac:dyDescent="0.3">
      <c r="A92" s="46"/>
      <c r="B92" s="172" t="s">
        <v>107</v>
      </c>
      <c r="C92" s="173"/>
      <c r="D92" s="173"/>
      <c r="E92" s="174"/>
      <c r="F92" s="44"/>
      <c r="G92" s="88"/>
    </row>
    <row r="93" spans="1:7" ht="12" customHeight="1" x14ac:dyDescent="0.25">
      <c r="A93" s="46"/>
      <c r="B93" s="71" t="s">
        <v>108</v>
      </c>
      <c r="C93" s="94">
        <v>5000</v>
      </c>
      <c r="D93" s="94">
        <f>G9</f>
        <v>6000</v>
      </c>
      <c r="E93" s="94">
        <v>7000</v>
      </c>
      <c r="F93" s="70"/>
      <c r="G93" s="89"/>
    </row>
    <row r="94" spans="1:7" ht="12.75" customHeight="1" thickBot="1" x14ac:dyDescent="0.3">
      <c r="A94" s="46"/>
      <c r="B94" s="56" t="s">
        <v>103</v>
      </c>
      <c r="C94" s="57">
        <f>(G68/C93)</f>
        <v>350.529585</v>
      </c>
      <c r="D94" s="57">
        <f>(G68/D93)</f>
        <v>292.10798750000004</v>
      </c>
      <c r="E94" s="72">
        <f>(G68/E93)</f>
        <v>250.378275</v>
      </c>
      <c r="F94" s="70"/>
      <c r="G94" s="89"/>
    </row>
    <row r="95" spans="1:7" ht="15.6" customHeight="1" x14ac:dyDescent="0.25">
      <c r="A95" s="46"/>
      <c r="B95" s="61" t="s">
        <v>54</v>
      </c>
      <c r="C95" s="45"/>
      <c r="D95" s="45"/>
      <c r="E95" s="45"/>
      <c r="F95" s="45"/>
      <c r="G95" s="90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2022-06-22T15:32:57Z</dcterms:modified>
</cp:coreProperties>
</file>