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Norte\"/>
    </mc:Choice>
  </mc:AlternateContent>
  <bookViews>
    <workbookView xWindow="0" yWindow="0" windowWidth="25200" windowHeight="11385"/>
  </bookViews>
  <sheets>
    <sheet name="TUNA RIEG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21" i="1"/>
  <c r="G54" i="1" l="1"/>
  <c r="G44" i="1" l="1"/>
  <c r="G46" i="1"/>
  <c r="G47" i="1"/>
  <c r="G48" i="1"/>
  <c r="G49" i="1"/>
  <c r="G43" i="1"/>
  <c r="G28" i="1" l="1"/>
  <c r="C74" i="1" s="1"/>
  <c r="G12" i="1"/>
  <c r="G33" i="1" l="1"/>
  <c r="G55" i="1"/>
  <c r="C78" i="1" s="1"/>
  <c r="G60" i="1"/>
  <c r="G50" i="1" l="1"/>
  <c r="C77" i="1" s="1"/>
  <c r="G38" i="1"/>
  <c r="C76" i="1" s="1"/>
  <c r="G57" i="1" l="1"/>
  <c r="G58" i="1" s="1"/>
  <c r="G59" i="1" l="1"/>
  <c r="D85" i="1" s="1"/>
  <c r="C79" i="1"/>
  <c r="E85" i="1" l="1"/>
  <c r="G61" i="1"/>
  <c r="C85" i="1"/>
  <c r="C80" i="1"/>
  <c r="D77" i="1" l="1"/>
  <c r="D74" i="1"/>
  <c r="D78" i="1"/>
  <c r="D76" i="1"/>
  <c r="D79" i="1"/>
  <c r="D80" i="1" l="1"/>
</calcChain>
</file>

<file path=xl/sharedStrings.xml><?xml version="1.0" encoding="utf-8"?>
<sst xmlns="http://schemas.openxmlformats.org/spreadsheetml/2006/main" count="146" uniqueCount="103">
  <si>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</si>
  <si>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</si>
  <si>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</si>
  <si>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</si>
  <si>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</si>
  <si>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</si>
  <si>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</si>
  <si>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</si>
  <si>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</si>
  <si>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</si>
  <si>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</si>
  <si>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</si>
  <si>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</si>
  <si>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</si>
  <si>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</si>
  <si>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</si>
  <si>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</si>
  <si>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</si>
  <si>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</si>
  <si>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</si>
  <si>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</si>
  <si>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</si>
  <si>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</si>
  <si>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</si>
  <si>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</si>
  <si>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</si>
  <si>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</si>
  <si>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</si>
  <si>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</si>
  <si>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</si>
  <si>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</si>
  <si>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</si>
  <si>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</si>
  <si>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</si>
  <si>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</si>
  <si>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</si>
  <si>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</si>
  <si>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</si>
  <si>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</si>
  <si>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</si>
  <si>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</si>
  <si>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</si>
  <si>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</si>
  <si>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</si>
  <si>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</si>
  <si>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</si>
  <si>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</si>
  <si>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</si>
  <si>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</si>
  <si>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</si>
  <si>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</si>
  <si>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</si>
  <si>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</si>
  <si>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</si>
  <si>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</si>
  <si>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</si>
  <si>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</si>
  <si>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</si>
  <si>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</si>
  <si>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</si>
  <si>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TUNA (RIEGO)</t>
  </si>
  <si>
    <t>AMARILLA</t>
  </si>
  <si>
    <t>ALTO</t>
  </si>
  <si>
    <t>METROPOLITANA</t>
  </si>
  <si>
    <t>NORTE</t>
  </si>
  <si>
    <t>Dic-Abril / Jul-Oct</t>
  </si>
  <si>
    <t>MERCADO INTERNO</t>
  </si>
  <si>
    <t>TODO EL AÑO</t>
  </si>
  <si>
    <t>SEQUÍA</t>
  </si>
  <si>
    <t>RENDIMIENTO (Kg/Há.)</t>
  </si>
  <si>
    <t>PRECIO ESPERADO ($/kg)</t>
  </si>
  <si>
    <t>Cosecha por caja de 22 kg</t>
  </si>
  <si>
    <t>Todo el año</t>
  </si>
  <si>
    <t>Paleo acequia</t>
  </si>
  <si>
    <t>May-Jun</t>
  </si>
  <si>
    <t>Riegos (2 veces al año)</t>
  </si>
  <si>
    <t>Aplicación fertilizante</t>
  </si>
  <si>
    <t>Sep-Oct</t>
  </si>
  <si>
    <t>Limpia manual</t>
  </si>
  <si>
    <t>Abr-May</t>
  </si>
  <si>
    <t>Aplicación de herbicida</t>
  </si>
  <si>
    <t>Incorporación de paletas</t>
  </si>
  <si>
    <t>Nov-Dic</t>
  </si>
  <si>
    <t xml:space="preserve"> </t>
  </si>
  <si>
    <t>Rastraje</t>
  </si>
  <si>
    <t>May</t>
  </si>
  <si>
    <t>FERTILIZANTE</t>
  </si>
  <si>
    <t>Urea</t>
  </si>
  <si>
    <t>Jun-Ago</t>
  </si>
  <si>
    <t>Nitrato de potasio</t>
  </si>
  <si>
    <t>INSECTICIDA</t>
  </si>
  <si>
    <t>Fardos de paja (cancha cosecha)</t>
  </si>
  <si>
    <t>Escobas (4)</t>
  </si>
  <si>
    <t>Malla Rachel</t>
  </si>
  <si>
    <t>m2</t>
  </si>
  <si>
    <t>Guantes de cuero</t>
  </si>
  <si>
    <t>par</t>
  </si>
  <si>
    <t>Flete</t>
  </si>
  <si>
    <t>Caja</t>
  </si>
  <si>
    <t>ESCENARIOS COSTO UNITARIO  ($/Kg)</t>
  </si>
  <si>
    <t>Rendimiento (Kg/hà)</t>
  </si>
  <si>
    <t>Costo unitario ($/kg) (*)</t>
  </si>
  <si>
    <t>Til-Til, Asentamientos Los Áromos, Sector Punta Peuco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</si>
</sst>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11"/>
      <color rgb="FFFF0000"/>
      <name val="Calibri"/>
      <family val="2"/>
    </font>
    <font>
      <b/>
      <sz val="8"/>
      <name val="Arial Narrow"/>
      <family val="2"/>
    </font>
    <font>
      <i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NumberFormat="0" applyFill="0" applyBorder="0" applyProtection="0"/>
    <xf numFmtId="0" fontId="19" fillId="0" borderId="20"/>
  </cellStyleXfs>
  <cellXfs count="15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3" fontId="4" fillId="2" borderId="5" xfId="0" applyNumberFormat="1" applyFont="1" applyFill="1" applyBorder="1" applyAlignment="1">
      <alignment horizontal="right"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/>
    </xf>
    <xf numFmtId="49" fontId="8" fillId="2" borderId="5" xfId="0" applyNumberFormat="1" applyFont="1" applyFill="1" applyBorder="1" applyAlignment="1"/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8" xfId="0" applyFont="1" applyFill="1" applyBorder="1" applyAlignment="1"/>
    <xf numFmtId="0" fontId="15" fillId="7" borderId="20" xfId="0" applyFont="1" applyFill="1" applyBorder="1" applyAlignment="1"/>
    <xf numFmtId="49" fontId="13" fillId="8" borderId="21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7" fillId="2" borderId="20" xfId="0" applyNumberFormat="1" applyFont="1" applyFill="1" applyBorder="1" applyAlignment="1">
      <alignment vertical="center"/>
    </xf>
    <xf numFmtId="0" fontId="15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164" fontId="1" fillId="6" borderId="31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6" fillId="2" borderId="20" xfId="0" applyFont="1" applyFill="1" applyBorder="1" applyAlignment="1">
      <alignment vertical="center"/>
    </xf>
    <xf numFmtId="49" fontId="13" fillId="8" borderId="32" xfId="0" applyNumberFormat="1" applyFont="1" applyFill="1" applyBorder="1" applyAlignment="1">
      <alignment vertical="center"/>
    </xf>
    <xf numFmtId="49" fontId="15" fillId="8" borderId="33" xfId="0" applyNumberFormat="1" applyFont="1" applyFill="1" applyBorder="1" applyAlignment="1"/>
    <xf numFmtId="49" fontId="13" fillId="2" borderId="34" xfId="0" applyNumberFormat="1" applyFont="1" applyFill="1" applyBorder="1" applyAlignment="1">
      <alignment vertical="center"/>
    </xf>
    <xf numFmtId="9" fontId="15" fillId="2" borderId="35" xfId="0" applyNumberFormat="1" applyFont="1" applyFill="1" applyBorder="1" applyAlignment="1"/>
    <xf numFmtId="49" fontId="13" fillId="8" borderId="36" xfId="0" applyNumberFormat="1" applyFont="1" applyFill="1" applyBorder="1" applyAlignment="1">
      <alignment vertical="center"/>
    </xf>
    <xf numFmtId="165" fontId="13" fillId="8" borderId="37" xfId="0" applyNumberFormat="1" applyFont="1" applyFill="1" applyBorder="1" applyAlignment="1">
      <alignment vertical="center"/>
    </xf>
    <xf numFmtId="9" fontId="13" fillId="8" borderId="38" xfId="0" applyNumberFormat="1" applyFont="1" applyFill="1" applyBorder="1" applyAlignment="1">
      <alignment vertical="center"/>
    </xf>
    <xf numFmtId="0" fontId="15" fillId="9" borderId="41" xfId="0" applyFont="1" applyFill="1" applyBorder="1" applyAlignment="1"/>
    <xf numFmtId="0" fontId="15" fillId="2" borderId="20" xfId="0" applyFont="1" applyFill="1" applyBorder="1" applyAlignment="1">
      <alignment vertical="center"/>
    </xf>
    <xf numFmtId="49" fontId="15" fillId="2" borderId="20" xfId="0" applyNumberFormat="1" applyFont="1" applyFill="1" applyBorder="1" applyAlignment="1">
      <alignment vertical="center"/>
    </xf>
    <xf numFmtId="49" fontId="13" fillId="2" borderId="42" xfId="0" applyNumberFormat="1" applyFont="1" applyFill="1" applyBorder="1" applyAlignment="1">
      <alignment vertical="center"/>
    </xf>
    <xf numFmtId="0" fontId="15" fillId="2" borderId="43" xfId="0" applyFont="1" applyFill="1" applyBorder="1" applyAlignment="1"/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0" fontId="15" fillId="2" borderId="49" xfId="0" applyFont="1" applyFill="1" applyBorder="1" applyAlignment="1"/>
    <xf numFmtId="0" fontId="13" fillId="7" borderId="20" xfId="0" applyFont="1" applyFill="1" applyBorder="1" applyAlignment="1">
      <alignment vertical="center"/>
    </xf>
    <xf numFmtId="49" fontId="13" fillId="8" borderId="50" xfId="0" applyNumberFormat="1" applyFont="1" applyFill="1" applyBorder="1" applyAlignment="1">
      <alignment vertical="center"/>
    </xf>
    <xf numFmtId="165" fontId="13" fillId="8" borderId="38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166" fontId="4" fillId="2" borderId="5" xfId="0" applyNumberFormat="1" applyFont="1" applyFill="1" applyBorder="1" applyAlignment="1"/>
    <xf numFmtId="0" fontId="4" fillId="2" borderId="5" xfId="0" applyNumberFormat="1" applyFont="1" applyFill="1" applyBorder="1" applyAlignment="1">
      <alignment horizontal="center" wrapText="1"/>
    </xf>
    <xf numFmtId="3" fontId="4" fillId="2" borderId="5" xfId="0" applyNumberFormat="1" applyFont="1" applyFill="1" applyBorder="1" applyAlignment="1">
      <alignment horizontal="center" wrapText="1"/>
    </xf>
    <xf numFmtId="3" fontId="7" fillId="3" borderId="5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3" fontId="9" fillId="3" borderId="13" xfId="0" applyNumberFormat="1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13" fillId="8" borderId="51" xfId="0" applyNumberFormat="1" applyFont="1" applyFill="1" applyBorder="1" applyAlignment="1">
      <alignment vertical="center"/>
    </xf>
    <xf numFmtId="49" fontId="2" fillId="2" borderId="53" xfId="0" applyNumberFormat="1" applyFont="1" applyFill="1" applyBorder="1" applyAlignment="1">
      <alignment horizontal="right"/>
    </xf>
    <xf numFmtId="49" fontId="4" fillId="2" borderId="53" xfId="0" applyNumberFormat="1" applyFont="1" applyFill="1" applyBorder="1" applyAlignment="1">
      <alignment horizontal="right" vertical="center" wrapText="1"/>
    </xf>
    <xf numFmtId="49" fontId="4" fillId="2" borderId="53" xfId="0" applyNumberFormat="1" applyFont="1" applyFill="1" applyBorder="1" applyAlignment="1">
      <alignment horizontal="right"/>
    </xf>
    <xf numFmtId="49" fontId="4" fillId="2" borderId="53" xfId="0" applyNumberFormat="1" applyFont="1" applyFill="1" applyBorder="1" applyAlignment="1">
      <alignment horizontal="right" wrapText="1"/>
    </xf>
    <xf numFmtId="0" fontId="0" fillId="2" borderId="54" xfId="0" applyFont="1" applyFill="1" applyBorder="1" applyAlignment="1"/>
    <xf numFmtId="0" fontId="2" fillId="2" borderId="55" xfId="0" applyFont="1" applyFill="1" applyBorder="1" applyAlignment="1">
      <alignment wrapText="1"/>
    </xf>
    <xf numFmtId="49" fontId="1" fillId="3" borderId="52" xfId="0" applyNumberFormat="1" applyFont="1" applyFill="1" applyBorder="1" applyAlignment="1">
      <alignment vertical="center" wrapText="1"/>
    </xf>
    <xf numFmtId="49" fontId="4" fillId="2" borderId="52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right" vertical="center" wrapText="1"/>
    </xf>
    <xf numFmtId="3" fontId="9" fillId="3" borderId="17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/>
    <xf numFmtId="17" fontId="20" fillId="0" borderId="58" xfId="1" applyNumberFormat="1" applyFont="1" applyBorder="1" applyAlignment="1">
      <alignment horizontal="right" vertical="center"/>
    </xf>
    <xf numFmtId="49" fontId="5" fillId="2" borderId="53" xfId="0" applyNumberFormat="1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horizontal="left" wrapText="1"/>
    </xf>
    <xf numFmtId="49" fontId="21" fillId="2" borderId="5" xfId="0" applyNumberFormat="1" applyFont="1" applyFill="1" applyBorder="1" applyAlignment="1"/>
    <xf numFmtId="0" fontId="21" fillId="2" borderId="5" xfId="0" applyFont="1" applyFill="1" applyBorder="1" applyAlignment="1">
      <alignment horizontal="center"/>
    </xf>
    <xf numFmtId="3" fontId="21" fillId="2" borderId="5" xfId="0" applyNumberFormat="1" applyFont="1" applyFill="1" applyBorder="1" applyAlignment="1">
      <alignment horizontal="center"/>
    </xf>
    <xf numFmtId="0" fontId="22" fillId="2" borderId="8" xfId="0" applyFont="1" applyFill="1" applyBorder="1" applyAlignment="1"/>
    <xf numFmtId="0" fontId="22" fillId="0" borderId="0" xfId="0" applyNumberFormat="1" applyFont="1" applyAlignment="1"/>
    <xf numFmtId="0" fontId="22" fillId="0" borderId="0" xfId="0" applyFont="1" applyAlignment="1"/>
    <xf numFmtId="49" fontId="23" fillId="2" borderId="5" xfId="0" applyNumberFormat="1" applyFont="1" applyFill="1" applyBorder="1" applyAlignment="1"/>
    <xf numFmtId="49" fontId="21" fillId="2" borderId="5" xfId="0" applyNumberFormat="1" applyFont="1" applyFill="1" applyBorder="1" applyAlignment="1">
      <alignment horizontal="center"/>
    </xf>
    <xf numFmtId="0" fontId="21" fillId="2" borderId="5" xfId="0" applyNumberFormat="1" applyFont="1" applyFill="1" applyBorder="1" applyAlignment="1">
      <alignment horizontal="center"/>
    </xf>
    <xf numFmtId="49" fontId="24" fillId="2" borderId="5" xfId="0" applyNumberFormat="1" applyFont="1" applyFill="1" applyBorder="1" applyAlignment="1"/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56" xfId="0" applyNumberFormat="1" applyFont="1" applyFill="1" applyBorder="1" applyAlignment="1">
      <alignment horizontal="center" vertical="center"/>
    </xf>
    <xf numFmtId="49" fontId="18" fillId="9" borderId="48" xfId="0" applyNumberFormat="1" applyFont="1" applyFill="1" applyBorder="1" applyAlignment="1">
      <alignment horizontal="center" vertical="center"/>
    </xf>
    <xf numFmtId="49" fontId="18" fillId="9" borderId="57" xfId="0" applyNumberFormat="1" applyFont="1" applyFill="1" applyBorder="1" applyAlignment="1">
      <alignment horizontal="center" vertical="center"/>
    </xf>
    <xf numFmtId="49" fontId="18" fillId="9" borderId="39" xfId="0" applyNumberFormat="1" applyFont="1" applyFill="1" applyBorder="1" applyAlignment="1">
      <alignment vertical="center"/>
    </xf>
    <xf numFmtId="0" fontId="13" fillId="9" borderId="4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161924</xdr:rowOff>
    </xdr:from>
    <xdr:to>
      <xdr:col>7</xdr:col>
      <xdr:colOff>9525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161924"/>
          <a:ext cx="6353176" cy="1200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86"/>
  <sheetViews>
    <sheetView showGridLines="0" tabSelected="1" workbookViewId="0">
      <selection activeCell="J5" sqref="J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.7109375" style="1" customWidth="1"/>
    <col min="3" max="3" width="19.85546875" style="1" customWidth="1"/>
    <col min="4" max="4" width="12.5703125" style="1" customWidth="1"/>
    <col min="5" max="5" width="12.7109375" style="1" customWidth="1"/>
    <col min="6" max="6" width="11.7109375" style="1" customWidth="1"/>
    <col min="7" max="7" width="16.42578125" style="1" customWidth="1"/>
    <col min="8" max="248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3"/>
      <c r="C8" s="3"/>
      <c r="D8" s="2"/>
      <c r="E8" s="3"/>
      <c r="F8" s="3"/>
      <c r="G8" s="3"/>
    </row>
    <row r="9" spans="1:7" ht="12" customHeight="1" x14ac:dyDescent="0.25">
      <c r="A9" s="68"/>
      <c r="B9" s="125" t="s">
        <v>0</v>
      </c>
      <c r="C9" s="119" t="s">
        <v>60</v>
      </c>
      <c r="D9" s="5"/>
      <c r="E9" s="143" t="s">
        <v>69</v>
      </c>
      <c r="F9" s="144"/>
      <c r="G9" s="129">
        <v>24000</v>
      </c>
    </row>
    <row r="10" spans="1:7" ht="24.75" customHeight="1" x14ac:dyDescent="0.25">
      <c r="A10" s="68"/>
      <c r="B10" s="126" t="s">
        <v>1</v>
      </c>
      <c r="C10" s="120" t="s">
        <v>61</v>
      </c>
      <c r="D10" s="6"/>
      <c r="E10" s="147" t="s">
        <v>2</v>
      </c>
      <c r="F10" s="148"/>
      <c r="G10" s="127" t="s">
        <v>65</v>
      </c>
    </row>
    <row r="11" spans="1:7" ht="18" customHeight="1" x14ac:dyDescent="0.25">
      <c r="A11" s="68"/>
      <c r="B11" s="126" t="s">
        <v>3</v>
      </c>
      <c r="C11" s="121" t="s">
        <v>62</v>
      </c>
      <c r="D11" s="6"/>
      <c r="E11" s="145" t="s">
        <v>70</v>
      </c>
      <c r="F11" s="146"/>
      <c r="G11" s="108">
        <v>504</v>
      </c>
    </row>
    <row r="12" spans="1:7" ht="11.25" customHeight="1" x14ac:dyDescent="0.25">
      <c r="A12" s="68"/>
      <c r="B12" s="126" t="s">
        <v>4</v>
      </c>
      <c r="C12" s="122" t="s">
        <v>63</v>
      </c>
      <c r="D12" s="6"/>
      <c r="E12" s="9" t="s">
        <v>5</v>
      </c>
      <c r="F12" s="10"/>
      <c r="G12" s="11">
        <f>G9*G11</f>
        <v>12096000</v>
      </c>
    </row>
    <row r="13" spans="1:7" ht="11.25" customHeight="1" x14ac:dyDescent="0.25">
      <c r="A13" s="68"/>
      <c r="B13" s="126" t="s">
        <v>6</v>
      </c>
      <c r="C13" s="121" t="s">
        <v>64</v>
      </c>
      <c r="D13" s="6"/>
      <c r="E13" s="145" t="s">
        <v>7</v>
      </c>
      <c r="F13" s="146"/>
      <c r="G13" s="8" t="s">
        <v>66</v>
      </c>
    </row>
    <row r="14" spans="1:7" ht="25.5" customHeight="1" x14ac:dyDescent="0.25">
      <c r="A14" s="68"/>
      <c r="B14" s="126" t="s">
        <v>8</v>
      </c>
      <c r="C14" s="131" t="s">
        <v>102</v>
      </c>
      <c r="D14" s="6"/>
      <c r="E14" s="145" t="s">
        <v>9</v>
      </c>
      <c r="F14" s="146"/>
      <c r="G14" s="8" t="s">
        <v>67</v>
      </c>
    </row>
    <row r="15" spans="1:7" ht="25.5" customHeight="1" x14ac:dyDescent="0.25">
      <c r="A15" s="68"/>
      <c r="B15" s="126" t="s">
        <v>10</v>
      </c>
      <c r="C15" s="130">
        <v>44726</v>
      </c>
      <c r="D15" s="6"/>
      <c r="E15" s="147" t="s">
        <v>11</v>
      </c>
      <c r="F15" s="148"/>
      <c r="G15" s="127" t="s">
        <v>68</v>
      </c>
    </row>
    <row r="16" spans="1:7" ht="12" customHeight="1" x14ac:dyDescent="0.25">
      <c r="A16" s="2"/>
      <c r="B16" s="124"/>
      <c r="C16" s="12"/>
      <c r="D16" s="13"/>
      <c r="E16" s="14"/>
      <c r="F16" s="14"/>
      <c r="G16" s="15"/>
    </row>
    <row r="17" spans="1:7" ht="12" customHeight="1" x14ac:dyDescent="0.25">
      <c r="A17" s="16"/>
      <c r="B17" s="149" t="s">
        <v>12</v>
      </c>
      <c r="C17" s="150"/>
      <c r="D17" s="150"/>
      <c r="E17" s="150"/>
      <c r="F17" s="150"/>
      <c r="G17" s="150"/>
    </row>
    <row r="18" spans="1:7" ht="12" customHeight="1" x14ac:dyDescent="0.25">
      <c r="A18" s="2"/>
      <c r="B18" s="17"/>
      <c r="C18" s="18"/>
      <c r="D18" s="18"/>
      <c r="E18" s="18"/>
      <c r="F18" s="19"/>
      <c r="G18" s="19"/>
    </row>
    <row r="19" spans="1:7" ht="12" customHeight="1" x14ac:dyDescent="0.25">
      <c r="A19" s="4"/>
      <c r="B19" s="20" t="s">
        <v>13</v>
      </c>
      <c r="C19" s="21"/>
      <c r="D19" s="22"/>
      <c r="E19" s="22"/>
      <c r="F19" s="22"/>
      <c r="G19" s="22"/>
    </row>
    <row r="20" spans="1:7" ht="25.5" customHeight="1" x14ac:dyDescent="0.25">
      <c r="A20" s="16"/>
      <c r="B20" s="23" t="s">
        <v>14</v>
      </c>
      <c r="C20" s="23" t="s">
        <v>15</v>
      </c>
      <c r="D20" s="23" t="s">
        <v>16</v>
      </c>
      <c r="E20" s="23" t="s">
        <v>17</v>
      </c>
      <c r="F20" s="23" t="s">
        <v>18</v>
      </c>
      <c r="G20" s="23" t="s">
        <v>19</v>
      </c>
    </row>
    <row r="21" spans="1:7" ht="12.75" customHeight="1" x14ac:dyDescent="0.25">
      <c r="A21" s="16"/>
      <c r="B21" s="7" t="s">
        <v>71</v>
      </c>
      <c r="C21" s="24" t="s">
        <v>31</v>
      </c>
      <c r="D21" s="109">
        <v>72</v>
      </c>
      <c r="E21" s="24" t="s">
        <v>72</v>
      </c>
      <c r="F21" s="110">
        <v>30000</v>
      </c>
      <c r="G21" s="110">
        <f>D21*F21</f>
        <v>2160000</v>
      </c>
    </row>
    <row r="22" spans="1:7" ht="12.75" customHeight="1" x14ac:dyDescent="0.25">
      <c r="A22" s="16"/>
      <c r="B22" s="107" t="s">
        <v>73</v>
      </c>
      <c r="C22" s="24" t="s">
        <v>20</v>
      </c>
      <c r="D22" s="109">
        <v>2</v>
      </c>
      <c r="E22" s="24" t="s">
        <v>74</v>
      </c>
      <c r="F22" s="110">
        <v>30000</v>
      </c>
      <c r="G22" s="110">
        <f t="shared" ref="G22:G27" si="0">D22*F22</f>
        <v>60000</v>
      </c>
    </row>
    <row r="23" spans="1:7" ht="12.75" customHeight="1" x14ac:dyDescent="0.25">
      <c r="A23" s="16"/>
      <c r="B23" s="107" t="s">
        <v>75</v>
      </c>
      <c r="C23" s="24" t="s">
        <v>20</v>
      </c>
      <c r="D23" s="109">
        <v>14</v>
      </c>
      <c r="E23" s="24" t="s">
        <v>72</v>
      </c>
      <c r="F23" s="110">
        <v>30000</v>
      </c>
      <c r="G23" s="110">
        <f t="shared" si="0"/>
        <v>420000</v>
      </c>
    </row>
    <row r="24" spans="1:7" ht="12.75" customHeight="1" x14ac:dyDescent="0.25">
      <c r="A24" s="16"/>
      <c r="B24" s="107" t="s">
        <v>76</v>
      </c>
      <c r="C24" s="24" t="s">
        <v>20</v>
      </c>
      <c r="D24" s="109">
        <v>4</v>
      </c>
      <c r="E24" s="24" t="s">
        <v>77</v>
      </c>
      <c r="F24" s="110">
        <v>30000</v>
      </c>
      <c r="G24" s="110">
        <f t="shared" si="0"/>
        <v>120000</v>
      </c>
    </row>
    <row r="25" spans="1:7" ht="16.5" customHeight="1" x14ac:dyDescent="0.25">
      <c r="A25" s="16"/>
      <c r="B25" s="7" t="s">
        <v>78</v>
      </c>
      <c r="C25" s="24" t="s">
        <v>20</v>
      </c>
      <c r="D25" s="109">
        <v>2</v>
      </c>
      <c r="E25" s="24" t="s">
        <v>79</v>
      </c>
      <c r="F25" s="110">
        <v>30000</v>
      </c>
      <c r="G25" s="110">
        <f t="shared" si="0"/>
        <v>60000</v>
      </c>
    </row>
    <row r="26" spans="1:7" ht="12.75" customHeight="1" x14ac:dyDescent="0.25">
      <c r="A26" s="16"/>
      <c r="B26" s="7" t="s">
        <v>80</v>
      </c>
      <c r="C26" s="24" t="s">
        <v>20</v>
      </c>
      <c r="D26" s="109">
        <v>3</v>
      </c>
      <c r="E26" s="24" t="s">
        <v>72</v>
      </c>
      <c r="F26" s="110">
        <v>30000</v>
      </c>
      <c r="G26" s="110">
        <f t="shared" si="0"/>
        <v>90000</v>
      </c>
    </row>
    <row r="27" spans="1:7" ht="12.75" customHeight="1" x14ac:dyDescent="0.25">
      <c r="A27" s="16"/>
      <c r="B27" s="107" t="s">
        <v>81</v>
      </c>
      <c r="C27" s="24" t="s">
        <v>20</v>
      </c>
      <c r="D27" s="109">
        <v>3</v>
      </c>
      <c r="E27" s="24" t="s">
        <v>82</v>
      </c>
      <c r="F27" s="110">
        <v>30000</v>
      </c>
      <c r="G27" s="110">
        <f t="shared" si="0"/>
        <v>90000</v>
      </c>
    </row>
    <row r="28" spans="1:7" ht="12.75" customHeight="1" x14ac:dyDescent="0.25">
      <c r="A28" s="16"/>
      <c r="B28" s="25" t="s">
        <v>21</v>
      </c>
      <c r="C28" s="26"/>
      <c r="D28" s="26"/>
      <c r="E28" s="26"/>
      <c r="F28" s="26"/>
      <c r="G28" s="111">
        <f>G21+G22+G23+G24+G25+G26+G27</f>
        <v>3000000</v>
      </c>
    </row>
    <row r="29" spans="1:7" ht="12" customHeight="1" x14ac:dyDescent="0.25">
      <c r="A29" s="2"/>
      <c r="B29" s="17"/>
      <c r="C29" s="19"/>
      <c r="D29" s="19"/>
      <c r="E29" s="19"/>
      <c r="F29" s="27"/>
      <c r="G29" s="27"/>
    </row>
    <row r="30" spans="1:7" ht="12" customHeight="1" x14ac:dyDescent="0.25">
      <c r="A30" s="4"/>
      <c r="B30" s="28" t="s">
        <v>22</v>
      </c>
      <c r="C30" s="29"/>
      <c r="D30" s="30"/>
      <c r="E30" s="30"/>
      <c r="F30" s="31"/>
      <c r="G30" s="31"/>
    </row>
    <row r="31" spans="1:7" ht="24" customHeight="1" x14ac:dyDescent="0.25">
      <c r="A31" s="4"/>
      <c r="B31" s="32" t="s">
        <v>14</v>
      </c>
      <c r="C31" s="33" t="s">
        <v>15</v>
      </c>
      <c r="D31" s="33" t="s">
        <v>16</v>
      </c>
      <c r="E31" s="32" t="s">
        <v>17</v>
      </c>
      <c r="F31" s="33" t="s">
        <v>18</v>
      </c>
      <c r="G31" s="32" t="s">
        <v>19</v>
      </c>
    </row>
    <row r="32" spans="1:7" ht="12" customHeight="1" x14ac:dyDescent="0.25">
      <c r="A32" s="4"/>
      <c r="B32" s="34" t="s">
        <v>83</v>
      </c>
      <c r="C32" s="35" t="s">
        <v>83</v>
      </c>
      <c r="D32" s="35" t="s">
        <v>83</v>
      </c>
      <c r="E32" s="35" t="s">
        <v>83</v>
      </c>
      <c r="F32" s="106" t="s">
        <v>83</v>
      </c>
      <c r="G32" s="112">
        <v>0</v>
      </c>
    </row>
    <row r="33" spans="1:248" ht="12" customHeight="1" x14ac:dyDescent="0.25">
      <c r="A33" s="4"/>
      <c r="B33" s="36" t="s">
        <v>23</v>
      </c>
      <c r="C33" s="37"/>
      <c r="D33" s="37"/>
      <c r="E33" s="37"/>
      <c r="F33" s="38"/>
      <c r="G33" s="113">
        <f>SUM(G32)</f>
        <v>0</v>
      </c>
    </row>
    <row r="34" spans="1:248" ht="12" customHeight="1" x14ac:dyDescent="0.25">
      <c r="A34" s="2"/>
      <c r="B34" s="39"/>
      <c r="C34" s="40"/>
      <c r="D34" s="40"/>
      <c r="E34" s="40"/>
      <c r="F34" s="41"/>
      <c r="G34" s="41"/>
    </row>
    <row r="35" spans="1:248" ht="12" customHeight="1" x14ac:dyDescent="0.25">
      <c r="A35" s="4"/>
      <c r="B35" s="28" t="s">
        <v>24</v>
      </c>
      <c r="C35" s="29"/>
      <c r="D35" s="30"/>
      <c r="E35" s="30"/>
      <c r="F35" s="31"/>
      <c r="G35" s="31"/>
    </row>
    <row r="36" spans="1:248" ht="32.25" customHeight="1" x14ac:dyDescent="0.25">
      <c r="A36" s="4"/>
      <c r="B36" s="42" t="s">
        <v>14</v>
      </c>
      <c r="C36" s="42" t="s">
        <v>15</v>
      </c>
      <c r="D36" s="42" t="s">
        <v>16</v>
      </c>
      <c r="E36" s="42" t="s">
        <v>17</v>
      </c>
      <c r="F36" s="43" t="s">
        <v>18</v>
      </c>
      <c r="G36" s="42" t="s">
        <v>19</v>
      </c>
    </row>
    <row r="37" spans="1:248" ht="12.75" customHeight="1" x14ac:dyDescent="0.25">
      <c r="A37" s="16"/>
      <c r="B37" s="132" t="s">
        <v>84</v>
      </c>
      <c r="C37" s="24" t="s">
        <v>25</v>
      </c>
      <c r="D37" s="109">
        <v>1</v>
      </c>
      <c r="E37" s="24" t="s">
        <v>85</v>
      </c>
      <c r="F37" s="110">
        <v>257280</v>
      </c>
      <c r="G37" s="110">
        <v>160000</v>
      </c>
    </row>
    <row r="38" spans="1:248" ht="12.75" customHeight="1" x14ac:dyDescent="0.25">
      <c r="A38" s="4"/>
      <c r="B38" s="44" t="s">
        <v>26</v>
      </c>
      <c r="C38" s="45"/>
      <c r="D38" s="45"/>
      <c r="E38" s="45"/>
      <c r="F38" s="46"/>
      <c r="G38" s="117">
        <f>SUM(G37:G37)</f>
        <v>160000</v>
      </c>
    </row>
    <row r="39" spans="1:248" ht="12" customHeight="1" x14ac:dyDescent="0.25">
      <c r="A39" s="2"/>
      <c r="B39" s="39"/>
      <c r="C39" s="40"/>
      <c r="D39" s="40"/>
      <c r="E39" s="40"/>
      <c r="F39" s="41"/>
      <c r="G39" s="41"/>
    </row>
    <row r="40" spans="1:248" ht="12" customHeight="1" x14ac:dyDescent="0.25">
      <c r="A40" s="4"/>
      <c r="B40" s="28" t="s">
        <v>27</v>
      </c>
      <c r="C40" s="29"/>
      <c r="D40" s="30"/>
      <c r="E40" s="30"/>
      <c r="F40" s="31"/>
      <c r="G40" s="31"/>
    </row>
    <row r="41" spans="1:248" ht="24" customHeight="1" x14ac:dyDescent="0.25">
      <c r="A41" s="4"/>
      <c r="B41" s="43" t="s">
        <v>28</v>
      </c>
      <c r="C41" s="43" t="s">
        <v>29</v>
      </c>
      <c r="D41" s="43" t="s">
        <v>30</v>
      </c>
      <c r="E41" s="43" t="s">
        <v>17</v>
      </c>
      <c r="F41" s="43" t="s">
        <v>18</v>
      </c>
      <c r="G41" s="43" t="s">
        <v>19</v>
      </c>
    </row>
    <row r="42" spans="1:248" ht="12.75" customHeight="1" x14ac:dyDescent="0.25">
      <c r="A42" s="16"/>
      <c r="B42" s="48" t="s">
        <v>86</v>
      </c>
      <c r="C42" s="47"/>
      <c r="D42" s="114"/>
      <c r="E42" s="47"/>
      <c r="F42" s="115"/>
      <c r="G42" s="115"/>
    </row>
    <row r="43" spans="1:248" s="138" customFormat="1" ht="12.75" customHeight="1" x14ac:dyDescent="0.25">
      <c r="A43" s="136"/>
      <c r="B43" s="133" t="s">
        <v>87</v>
      </c>
      <c r="C43" s="134" t="s">
        <v>32</v>
      </c>
      <c r="D43" s="134">
        <v>150</v>
      </c>
      <c r="E43" s="134" t="s">
        <v>88</v>
      </c>
      <c r="F43" s="135">
        <v>1188</v>
      </c>
      <c r="G43" s="135">
        <f>D43*F43</f>
        <v>178200</v>
      </c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7"/>
      <c r="BQ43" s="137"/>
      <c r="BR43" s="137"/>
      <c r="BS43" s="137"/>
      <c r="BT43" s="137"/>
      <c r="BU43" s="137"/>
      <c r="BV43" s="137"/>
      <c r="BW43" s="137"/>
      <c r="BX43" s="137"/>
      <c r="BY43" s="137"/>
      <c r="BZ43" s="137"/>
      <c r="CA43" s="137"/>
      <c r="CB43" s="137"/>
      <c r="CC43" s="137"/>
      <c r="CD43" s="137"/>
      <c r="CE43" s="137"/>
      <c r="CF43" s="137"/>
      <c r="CG43" s="137"/>
      <c r="CH43" s="137"/>
      <c r="CI43" s="137"/>
      <c r="CJ43" s="137"/>
      <c r="CK43" s="137"/>
      <c r="CL43" s="137"/>
      <c r="CM43" s="137"/>
      <c r="CN43" s="137"/>
      <c r="CO43" s="137"/>
      <c r="CP43" s="137"/>
      <c r="CQ43" s="137"/>
      <c r="CR43" s="137"/>
      <c r="CS43" s="137"/>
      <c r="CT43" s="137"/>
      <c r="CU43" s="137"/>
      <c r="CV43" s="137"/>
      <c r="CW43" s="137"/>
      <c r="CX43" s="137"/>
      <c r="CY43" s="137"/>
      <c r="CZ43" s="137"/>
      <c r="DA43" s="137"/>
      <c r="DB43" s="137"/>
      <c r="DC43" s="137"/>
      <c r="DD43" s="137"/>
      <c r="DE43" s="137"/>
      <c r="DF43" s="137"/>
      <c r="DG43" s="137"/>
      <c r="DH43" s="137"/>
      <c r="DI43" s="137"/>
      <c r="DJ43" s="137"/>
      <c r="DK43" s="137"/>
      <c r="DL43" s="137"/>
      <c r="DM43" s="137"/>
      <c r="DN43" s="137"/>
      <c r="DO43" s="137"/>
      <c r="DP43" s="137"/>
      <c r="DQ43" s="137"/>
      <c r="DR43" s="137"/>
      <c r="DS43" s="137"/>
      <c r="DT43" s="137"/>
      <c r="DU43" s="137"/>
      <c r="DV43" s="137"/>
      <c r="DW43" s="137"/>
      <c r="DX43" s="137"/>
      <c r="DY43" s="137"/>
      <c r="DZ43" s="137"/>
      <c r="EA43" s="137"/>
      <c r="EB43" s="137"/>
      <c r="EC43" s="137"/>
      <c r="ED43" s="137"/>
      <c r="EE43" s="137"/>
      <c r="EF43" s="137"/>
      <c r="EG43" s="137"/>
      <c r="EH43" s="137"/>
      <c r="EI43" s="137"/>
      <c r="EJ43" s="137"/>
      <c r="EK43" s="137"/>
      <c r="EL43" s="137"/>
      <c r="EM43" s="137"/>
      <c r="EN43" s="137"/>
      <c r="EO43" s="137"/>
      <c r="EP43" s="137"/>
      <c r="EQ43" s="137"/>
      <c r="ER43" s="137"/>
      <c r="ES43" s="137"/>
      <c r="ET43" s="137"/>
      <c r="EU43" s="137"/>
      <c r="EV43" s="137"/>
      <c r="EW43" s="137"/>
      <c r="EX43" s="137"/>
      <c r="EY43" s="137"/>
      <c r="EZ43" s="137"/>
      <c r="FA43" s="137"/>
      <c r="FB43" s="137"/>
      <c r="FC43" s="137"/>
      <c r="FD43" s="137"/>
      <c r="FE43" s="137"/>
      <c r="FF43" s="137"/>
      <c r="FG43" s="137"/>
      <c r="FH43" s="137"/>
      <c r="FI43" s="137"/>
      <c r="FJ43" s="137"/>
      <c r="FK43" s="137"/>
      <c r="FL43" s="137"/>
      <c r="FM43" s="137"/>
      <c r="FN43" s="137"/>
      <c r="FO43" s="137"/>
      <c r="FP43" s="137"/>
      <c r="FQ43" s="137"/>
      <c r="FR43" s="137"/>
      <c r="FS43" s="137"/>
      <c r="FT43" s="137"/>
      <c r="FU43" s="137"/>
      <c r="FV43" s="137"/>
      <c r="FW43" s="137"/>
      <c r="FX43" s="137"/>
      <c r="FY43" s="137"/>
      <c r="FZ43" s="137"/>
      <c r="GA43" s="137"/>
      <c r="GB43" s="137"/>
      <c r="GC43" s="137"/>
      <c r="GD43" s="137"/>
      <c r="GE43" s="137"/>
      <c r="GF43" s="137"/>
      <c r="GG43" s="137"/>
      <c r="GH43" s="137"/>
      <c r="GI43" s="137"/>
      <c r="GJ43" s="137"/>
      <c r="GK43" s="137"/>
      <c r="GL43" s="137"/>
      <c r="GM43" s="137"/>
      <c r="GN43" s="137"/>
      <c r="GO43" s="137"/>
      <c r="GP43" s="137"/>
      <c r="GQ43" s="137"/>
      <c r="GR43" s="137"/>
      <c r="GS43" s="137"/>
      <c r="GT43" s="137"/>
      <c r="GU43" s="137"/>
      <c r="GV43" s="137"/>
      <c r="GW43" s="137"/>
      <c r="GX43" s="137"/>
      <c r="GY43" s="137"/>
      <c r="GZ43" s="137"/>
      <c r="HA43" s="137"/>
      <c r="HB43" s="137"/>
      <c r="HC43" s="137"/>
      <c r="HD43" s="137"/>
      <c r="HE43" s="137"/>
      <c r="HF43" s="137"/>
      <c r="HG43" s="137"/>
      <c r="HH43" s="137"/>
      <c r="HI43" s="137"/>
      <c r="HJ43" s="137"/>
      <c r="HK43" s="137"/>
      <c r="HL43" s="137"/>
      <c r="HM43" s="137"/>
      <c r="HN43" s="137"/>
      <c r="HO43" s="137"/>
      <c r="HP43" s="137"/>
      <c r="HQ43" s="137"/>
      <c r="HR43" s="137"/>
      <c r="HS43" s="137"/>
      <c r="HT43" s="137"/>
      <c r="HU43" s="137"/>
      <c r="HV43" s="137"/>
      <c r="HW43" s="137"/>
      <c r="HX43" s="137"/>
      <c r="HY43" s="137"/>
      <c r="HZ43" s="137"/>
      <c r="IA43" s="137"/>
      <c r="IB43" s="137"/>
      <c r="IC43" s="137"/>
      <c r="ID43" s="137"/>
      <c r="IE43" s="137"/>
      <c r="IF43" s="137"/>
      <c r="IG43" s="137"/>
      <c r="IH43" s="137"/>
      <c r="II43" s="137"/>
      <c r="IJ43" s="137"/>
      <c r="IK43" s="137"/>
      <c r="IL43" s="137"/>
      <c r="IM43" s="137"/>
      <c r="IN43" s="137"/>
    </row>
    <row r="44" spans="1:248" s="138" customFormat="1" ht="12.75" customHeight="1" x14ac:dyDescent="0.25">
      <c r="A44" s="136"/>
      <c r="B44" s="133" t="s">
        <v>89</v>
      </c>
      <c r="C44" s="134" t="s">
        <v>32</v>
      </c>
      <c r="D44" s="134">
        <v>41</v>
      </c>
      <c r="E44" s="134" t="s">
        <v>88</v>
      </c>
      <c r="F44" s="135">
        <v>1980</v>
      </c>
      <c r="G44" s="135">
        <f t="shared" ref="G44:G49" si="1">D44*F44</f>
        <v>81180</v>
      </c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7"/>
      <c r="BD44" s="137"/>
      <c r="BE44" s="137"/>
      <c r="BF44" s="137"/>
      <c r="BG44" s="137"/>
      <c r="BH44" s="137"/>
      <c r="BI44" s="137"/>
      <c r="BJ44" s="137"/>
      <c r="BK44" s="137"/>
      <c r="BL44" s="137"/>
      <c r="BM44" s="137"/>
      <c r="BN44" s="137"/>
      <c r="BO44" s="137"/>
      <c r="BP44" s="137"/>
      <c r="BQ44" s="137"/>
      <c r="BR44" s="137"/>
      <c r="BS44" s="137"/>
      <c r="BT44" s="137"/>
      <c r="BU44" s="137"/>
      <c r="BV44" s="137"/>
      <c r="BW44" s="137"/>
      <c r="BX44" s="137"/>
      <c r="BY44" s="137"/>
      <c r="BZ44" s="137"/>
      <c r="CA44" s="137"/>
      <c r="CB44" s="137"/>
      <c r="CC44" s="137"/>
      <c r="CD44" s="137"/>
      <c r="CE44" s="137"/>
      <c r="CF44" s="137"/>
      <c r="CG44" s="137"/>
      <c r="CH44" s="137"/>
      <c r="CI44" s="137"/>
      <c r="CJ44" s="137"/>
      <c r="CK44" s="137"/>
      <c r="CL44" s="137"/>
      <c r="CM44" s="137"/>
      <c r="CN44" s="137"/>
      <c r="CO44" s="137"/>
      <c r="CP44" s="137"/>
      <c r="CQ44" s="137"/>
      <c r="CR44" s="137"/>
      <c r="CS44" s="137"/>
      <c r="CT44" s="137"/>
      <c r="CU44" s="137"/>
      <c r="CV44" s="137"/>
      <c r="CW44" s="137"/>
      <c r="CX44" s="137"/>
      <c r="CY44" s="137"/>
      <c r="CZ44" s="137"/>
      <c r="DA44" s="137"/>
      <c r="DB44" s="137"/>
      <c r="DC44" s="137"/>
      <c r="DD44" s="137"/>
      <c r="DE44" s="137"/>
      <c r="DF44" s="137"/>
      <c r="DG44" s="137"/>
      <c r="DH44" s="137"/>
      <c r="DI44" s="137"/>
      <c r="DJ44" s="137"/>
      <c r="DK44" s="137"/>
      <c r="DL44" s="137"/>
      <c r="DM44" s="137"/>
      <c r="DN44" s="137"/>
      <c r="DO44" s="137"/>
      <c r="DP44" s="137"/>
      <c r="DQ44" s="137"/>
      <c r="DR44" s="137"/>
      <c r="DS44" s="137"/>
      <c r="DT44" s="137"/>
      <c r="DU44" s="137"/>
      <c r="DV44" s="137"/>
      <c r="DW44" s="137"/>
      <c r="DX44" s="137"/>
      <c r="DY44" s="137"/>
      <c r="DZ44" s="137"/>
      <c r="EA44" s="137"/>
      <c r="EB44" s="137"/>
      <c r="EC44" s="137"/>
      <c r="ED44" s="137"/>
      <c r="EE44" s="137"/>
      <c r="EF44" s="137"/>
      <c r="EG44" s="137"/>
      <c r="EH44" s="137"/>
      <c r="EI44" s="137"/>
      <c r="EJ44" s="137"/>
      <c r="EK44" s="137"/>
      <c r="EL44" s="137"/>
      <c r="EM44" s="137"/>
      <c r="EN44" s="137"/>
      <c r="EO44" s="137"/>
      <c r="EP44" s="137"/>
      <c r="EQ44" s="137"/>
      <c r="ER44" s="137"/>
      <c r="ES44" s="137"/>
      <c r="ET44" s="137"/>
      <c r="EU44" s="137"/>
      <c r="EV44" s="137"/>
      <c r="EW44" s="137"/>
      <c r="EX44" s="137"/>
      <c r="EY44" s="137"/>
      <c r="EZ44" s="137"/>
      <c r="FA44" s="137"/>
      <c r="FB44" s="137"/>
      <c r="FC44" s="137"/>
      <c r="FD44" s="137"/>
      <c r="FE44" s="137"/>
      <c r="FF44" s="137"/>
      <c r="FG44" s="137"/>
      <c r="FH44" s="137"/>
      <c r="FI44" s="137"/>
      <c r="FJ44" s="137"/>
      <c r="FK44" s="137"/>
      <c r="FL44" s="137"/>
      <c r="FM44" s="137"/>
      <c r="FN44" s="137"/>
      <c r="FO44" s="137"/>
      <c r="FP44" s="137"/>
      <c r="FQ44" s="137"/>
      <c r="FR44" s="137"/>
      <c r="FS44" s="137"/>
      <c r="FT44" s="137"/>
      <c r="FU44" s="137"/>
      <c r="FV44" s="137"/>
      <c r="FW44" s="137"/>
      <c r="FX44" s="137"/>
      <c r="FY44" s="137"/>
      <c r="FZ44" s="137"/>
      <c r="GA44" s="137"/>
      <c r="GB44" s="137"/>
      <c r="GC44" s="137"/>
      <c r="GD44" s="137"/>
      <c r="GE44" s="137"/>
      <c r="GF44" s="137"/>
      <c r="GG44" s="137"/>
      <c r="GH44" s="137"/>
      <c r="GI44" s="137"/>
      <c r="GJ44" s="137"/>
      <c r="GK44" s="137"/>
      <c r="GL44" s="137"/>
      <c r="GM44" s="137"/>
      <c r="GN44" s="137"/>
      <c r="GO44" s="137"/>
      <c r="GP44" s="137"/>
      <c r="GQ44" s="137"/>
      <c r="GR44" s="137"/>
      <c r="GS44" s="137"/>
      <c r="GT44" s="137"/>
      <c r="GU44" s="137"/>
      <c r="GV44" s="137"/>
      <c r="GW44" s="137"/>
      <c r="GX44" s="137"/>
      <c r="GY44" s="137"/>
      <c r="GZ44" s="137"/>
      <c r="HA44" s="137"/>
      <c r="HB44" s="137"/>
      <c r="HC44" s="137"/>
      <c r="HD44" s="137"/>
      <c r="HE44" s="137"/>
      <c r="HF44" s="137"/>
      <c r="HG44" s="137"/>
      <c r="HH44" s="137"/>
      <c r="HI44" s="137"/>
      <c r="HJ44" s="137"/>
      <c r="HK44" s="137"/>
      <c r="HL44" s="137"/>
      <c r="HM44" s="137"/>
      <c r="HN44" s="137"/>
      <c r="HO44" s="137"/>
      <c r="HP44" s="137"/>
      <c r="HQ44" s="137"/>
      <c r="HR44" s="137"/>
      <c r="HS44" s="137"/>
      <c r="HT44" s="137"/>
      <c r="HU44" s="137"/>
      <c r="HV44" s="137"/>
      <c r="HW44" s="137"/>
      <c r="HX44" s="137"/>
      <c r="HY44" s="137"/>
      <c r="HZ44" s="137"/>
      <c r="IA44" s="137"/>
      <c r="IB44" s="137"/>
      <c r="IC44" s="137"/>
      <c r="ID44" s="137"/>
      <c r="IE44" s="137"/>
      <c r="IF44" s="137"/>
      <c r="IG44" s="137"/>
      <c r="IH44" s="137"/>
      <c r="II44" s="137"/>
      <c r="IJ44" s="137"/>
      <c r="IK44" s="137"/>
      <c r="IL44" s="137"/>
      <c r="IM44" s="137"/>
      <c r="IN44" s="137"/>
    </row>
    <row r="45" spans="1:248" ht="12.75" customHeight="1" x14ac:dyDescent="0.25">
      <c r="A45" s="16"/>
      <c r="B45" s="139" t="s">
        <v>90</v>
      </c>
      <c r="C45" s="134"/>
      <c r="D45" s="134"/>
      <c r="E45" s="134"/>
      <c r="F45" s="135"/>
      <c r="G45" s="135" t="s">
        <v>83</v>
      </c>
    </row>
    <row r="46" spans="1:248" ht="12.75" customHeight="1" x14ac:dyDescent="0.25">
      <c r="A46" s="16"/>
      <c r="B46" s="133" t="s">
        <v>91</v>
      </c>
      <c r="C46" s="140" t="s">
        <v>15</v>
      </c>
      <c r="D46" s="141">
        <v>8</v>
      </c>
      <c r="E46" s="140" t="s">
        <v>72</v>
      </c>
      <c r="F46" s="135">
        <v>3400</v>
      </c>
      <c r="G46" s="135">
        <f t="shared" si="1"/>
        <v>27200</v>
      </c>
    </row>
    <row r="47" spans="1:248" ht="12.75" customHeight="1" x14ac:dyDescent="0.25">
      <c r="A47" s="16"/>
      <c r="B47" s="142" t="s">
        <v>92</v>
      </c>
      <c r="C47" s="140" t="s">
        <v>15</v>
      </c>
      <c r="D47" s="141">
        <v>4</v>
      </c>
      <c r="E47" s="140" t="s">
        <v>72</v>
      </c>
      <c r="F47" s="135">
        <v>6688</v>
      </c>
      <c r="G47" s="135">
        <f t="shared" si="1"/>
        <v>26752</v>
      </c>
    </row>
    <row r="48" spans="1:248" ht="12.75" customHeight="1" x14ac:dyDescent="0.25">
      <c r="A48" s="16"/>
      <c r="B48" s="133" t="s">
        <v>93</v>
      </c>
      <c r="C48" s="134" t="s">
        <v>94</v>
      </c>
      <c r="D48" s="134">
        <v>110</v>
      </c>
      <c r="E48" s="134" t="s">
        <v>72</v>
      </c>
      <c r="F48" s="135">
        <v>160</v>
      </c>
      <c r="G48" s="135">
        <f t="shared" si="1"/>
        <v>17600</v>
      </c>
    </row>
    <row r="49" spans="1:7" ht="12.75" customHeight="1" x14ac:dyDescent="0.25">
      <c r="A49" s="16"/>
      <c r="B49" s="133" t="s">
        <v>95</v>
      </c>
      <c r="C49" s="140" t="s">
        <v>96</v>
      </c>
      <c r="D49" s="141">
        <v>2</v>
      </c>
      <c r="E49" s="140" t="s">
        <v>72</v>
      </c>
      <c r="F49" s="135">
        <v>10896</v>
      </c>
      <c r="G49" s="135">
        <f t="shared" si="1"/>
        <v>21792</v>
      </c>
    </row>
    <row r="50" spans="1:7" ht="13.5" customHeight="1" x14ac:dyDescent="0.25">
      <c r="A50" s="4"/>
      <c r="B50" s="49" t="s">
        <v>33</v>
      </c>
      <c r="C50" s="50"/>
      <c r="D50" s="50"/>
      <c r="E50" s="50"/>
      <c r="F50" s="50"/>
      <c r="G50" s="116">
        <f>SUM(G42:G49)</f>
        <v>352724</v>
      </c>
    </row>
    <row r="51" spans="1:7" ht="12" customHeight="1" x14ac:dyDescent="0.25">
      <c r="A51" s="2"/>
      <c r="B51" s="39"/>
      <c r="C51" s="40"/>
      <c r="D51" s="40"/>
      <c r="E51" s="51"/>
      <c r="F51" s="41"/>
      <c r="G51" s="41"/>
    </row>
    <row r="52" spans="1:7" ht="12" customHeight="1" x14ac:dyDescent="0.25">
      <c r="A52" s="4"/>
      <c r="B52" s="28" t="s">
        <v>34</v>
      </c>
      <c r="C52" s="29"/>
      <c r="D52" s="30"/>
      <c r="E52" s="30"/>
      <c r="F52" s="31"/>
      <c r="G52" s="31"/>
    </row>
    <row r="53" spans="1:7" ht="32.25" customHeight="1" x14ac:dyDescent="0.25">
      <c r="A53" s="4"/>
      <c r="B53" s="42" t="s">
        <v>35</v>
      </c>
      <c r="C53" s="43" t="s">
        <v>29</v>
      </c>
      <c r="D53" s="43" t="s">
        <v>30</v>
      </c>
      <c r="E53" s="42" t="s">
        <v>17</v>
      </c>
      <c r="F53" s="43" t="s">
        <v>18</v>
      </c>
      <c r="G53" s="42" t="s">
        <v>19</v>
      </c>
    </row>
    <row r="54" spans="1:7" ht="12.75" customHeight="1" x14ac:dyDescent="0.25">
      <c r="A54" s="16"/>
      <c r="B54" s="24" t="s">
        <v>97</v>
      </c>
      <c r="C54" s="47" t="s">
        <v>98</v>
      </c>
      <c r="D54" s="115">
        <v>2050</v>
      </c>
      <c r="E54" s="24" t="s">
        <v>72</v>
      </c>
      <c r="F54" s="115">
        <v>1060</v>
      </c>
      <c r="G54" s="115">
        <f>D54*F54</f>
        <v>2173000</v>
      </c>
    </row>
    <row r="55" spans="1:7" ht="13.5" customHeight="1" x14ac:dyDescent="0.25">
      <c r="A55" s="4"/>
      <c r="B55" s="52" t="s">
        <v>36</v>
      </c>
      <c r="C55" s="53"/>
      <c r="D55" s="53"/>
      <c r="E55" s="53"/>
      <c r="F55" s="54"/>
      <c r="G55" s="128">
        <f>SUM(G54)</f>
        <v>2173000</v>
      </c>
    </row>
    <row r="56" spans="1:7" ht="12" customHeight="1" x14ac:dyDescent="0.25">
      <c r="A56" s="2"/>
      <c r="B56" s="71"/>
      <c r="C56" s="71"/>
      <c r="D56" s="71"/>
      <c r="E56" s="71"/>
      <c r="F56" s="72"/>
      <c r="G56" s="72"/>
    </row>
    <row r="57" spans="1:7" ht="12" customHeight="1" x14ac:dyDescent="0.25">
      <c r="A57" s="68"/>
      <c r="B57" s="73" t="s">
        <v>37</v>
      </c>
      <c r="C57" s="74"/>
      <c r="D57" s="74"/>
      <c r="E57" s="74"/>
      <c r="F57" s="74"/>
      <c r="G57" s="75">
        <f>G28+G33+G38+G50+G55</f>
        <v>5685724</v>
      </c>
    </row>
    <row r="58" spans="1:7" ht="12" customHeight="1" x14ac:dyDescent="0.25">
      <c r="A58" s="68"/>
      <c r="B58" s="76" t="s">
        <v>38</v>
      </c>
      <c r="C58" s="56"/>
      <c r="D58" s="56"/>
      <c r="E58" s="56"/>
      <c r="F58" s="56"/>
      <c r="G58" s="77">
        <f>G57*0.05</f>
        <v>284286.2</v>
      </c>
    </row>
    <row r="59" spans="1:7" ht="12" customHeight="1" x14ac:dyDescent="0.25">
      <c r="A59" s="68"/>
      <c r="B59" s="78" t="s">
        <v>39</v>
      </c>
      <c r="C59" s="55"/>
      <c r="D59" s="55"/>
      <c r="E59" s="55"/>
      <c r="F59" s="55"/>
      <c r="G59" s="79">
        <f>G58+G57</f>
        <v>5970010.2000000002</v>
      </c>
    </row>
    <row r="60" spans="1:7" ht="12" customHeight="1" x14ac:dyDescent="0.25">
      <c r="A60" s="68"/>
      <c r="B60" s="76" t="s">
        <v>40</v>
      </c>
      <c r="C60" s="56"/>
      <c r="D60" s="56"/>
      <c r="E60" s="56"/>
      <c r="F60" s="56"/>
      <c r="G60" s="77">
        <f>G12</f>
        <v>12096000</v>
      </c>
    </row>
    <row r="61" spans="1:7" ht="12" customHeight="1" x14ac:dyDescent="0.25">
      <c r="A61" s="68"/>
      <c r="B61" s="80" t="s">
        <v>41</v>
      </c>
      <c r="C61" s="81"/>
      <c r="D61" s="81"/>
      <c r="E61" s="81"/>
      <c r="F61" s="81"/>
      <c r="G61" s="82">
        <f>G60-G59</f>
        <v>6125989.7999999998</v>
      </c>
    </row>
    <row r="62" spans="1:7" ht="12" customHeight="1" x14ac:dyDescent="0.25">
      <c r="A62" s="68"/>
      <c r="B62" s="69" t="s">
        <v>42</v>
      </c>
      <c r="C62" s="70"/>
      <c r="D62" s="70"/>
      <c r="E62" s="70"/>
      <c r="F62" s="70"/>
      <c r="G62" s="65"/>
    </row>
    <row r="63" spans="1:7" ht="12.75" customHeight="1" thickBot="1" x14ac:dyDescent="0.3">
      <c r="A63" s="68"/>
      <c r="B63" s="83"/>
      <c r="C63" s="70"/>
      <c r="D63" s="70"/>
      <c r="E63" s="70"/>
      <c r="F63" s="70"/>
      <c r="G63" s="65"/>
    </row>
    <row r="64" spans="1:7" ht="12" customHeight="1" x14ac:dyDescent="0.25">
      <c r="A64" s="68"/>
      <c r="B64" s="95" t="s">
        <v>43</v>
      </c>
      <c r="C64" s="96"/>
      <c r="D64" s="96"/>
      <c r="E64" s="96"/>
      <c r="F64" s="97"/>
      <c r="G64" s="65"/>
    </row>
    <row r="65" spans="1:7" ht="12" customHeight="1" x14ac:dyDescent="0.25">
      <c r="A65" s="68"/>
      <c r="B65" s="98" t="s">
        <v>44</v>
      </c>
      <c r="C65" s="67"/>
      <c r="D65" s="67"/>
      <c r="E65" s="67"/>
      <c r="F65" s="99"/>
      <c r="G65" s="65"/>
    </row>
    <row r="66" spans="1:7" ht="12" customHeight="1" x14ac:dyDescent="0.25">
      <c r="A66" s="68"/>
      <c r="B66" s="98" t="s">
        <v>45</v>
      </c>
      <c r="C66" s="67"/>
      <c r="D66" s="67"/>
      <c r="E66" s="67"/>
      <c r="F66" s="99"/>
      <c r="G66" s="65"/>
    </row>
    <row r="67" spans="1:7" ht="12" customHeight="1" x14ac:dyDescent="0.25">
      <c r="A67" s="68"/>
      <c r="B67" s="98" t="s">
        <v>46</v>
      </c>
      <c r="C67" s="67"/>
      <c r="D67" s="67"/>
      <c r="E67" s="67"/>
      <c r="F67" s="99"/>
      <c r="G67" s="65"/>
    </row>
    <row r="68" spans="1:7" ht="12" customHeight="1" x14ac:dyDescent="0.25">
      <c r="A68" s="68"/>
      <c r="B68" s="98" t="s">
        <v>47</v>
      </c>
      <c r="C68" s="67"/>
      <c r="D68" s="67"/>
      <c r="E68" s="67"/>
      <c r="F68" s="99"/>
      <c r="G68" s="65"/>
    </row>
    <row r="69" spans="1:7" ht="12" customHeight="1" x14ac:dyDescent="0.25">
      <c r="A69" s="68"/>
      <c r="B69" s="98" t="s">
        <v>48</v>
      </c>
      <c r="C69" s="67"/>
      <c r="D69" s="67"/>
      <c r="E69" s="67"/>
      <c r="F69" s="99"/>
      <c r="G69" s="65"/>
    </row>
    <row r="70" spans="1:7" ht="12.75" customHeight="1" thickBot="1" x14ac:dyDescent="0.3">
      <c r="A70" s="68"/>
      <c r="B70" s="100" t="s">
        <v>49</v>
      </c>
      <c r="C70" s="101"/>
      <c r="D70" s="101"/>
      <c r="E70" s="101"/>
      <c r="F70" s="102"/>
      <c r="G70" s="65"/>
    </row>
    <row r="71" spans="1:7" ht="12.75" customHeight="1" x14ac:dyDescent="0.25">
      <c r="A71" s="68"/>
      <c r="B71" s="93"/>
      <c r="C71" s="67"/>
      <c r="D71" s="67"/>
      <c r="E71" s="67"/>
      <c r="F71" s="67"/>
      <c r="G71" s="65"/>
    </row>
    <row r="72" spans="1:7" ht="15" customHeight="1" thickBot="1" x14ac:dyDescent="0.3">
      <c r="A72" s="68"/>
      <c r="B72" s="154" t="s">
        <v>50</v>
      </c>
      <c r="C72" s="155"/>
      <c r="D72" s="92"/>
      <c r="E72" s="58"/>
      <c r="F72" s="58"/>
      <c r="G72" s="65"/>
    </row>
    <row r="73" spans="1:7" ht="12" customHeight="1" x14ac:dyDescent="0.25">
      <c r="A73" s="68"/>
      <c r="B73" s="85" t="s">
        <v>35</v>
      </c>
      <c r="C73" s="59" t="s">
        <v>51</v>
      </c>
      <c r="D73" s="86" t="s">
        <v>52</v>
      </c>
      <c r="E73" s="58"/>
      <c r="F73" s="58"/>
      <c r="G73" s="65"/>
    </row>
    <row r="74" spans="1:7" ht="12" customHeight="1" x14ac:dyDescent="0.25">
      <c r="A74" s="68"/>
      <c r="B74" s="87" t="s">
        <v>53</v>
      </c>
      <c r="C74" s="60">
        <f>G28</f>
        <v>3000000</v>
      </c>
      <c r="D74" s="88">
        <f>(C74/C80)</f>
        <v>0.5025117042513596</v>
      </c>
      <c r="E74" s="58"/>
      <c r="F74" s="58"/>
      <c r="G74" s="65"/>
    </row>
    <row r="75" spans="1:7" ht="12" customHeight="1" x14ac:dyDescent="0.25">
      <c r="A75" s="68"/>
      <c r="B75" s="87" t="s">
        <v>54</v>
      </c>
      <c r="C75" s="61">
        <v>0</v>
      </c>
      <c r="D75" s="88">
        <v>0</v>
      </c>
      <c r="E75" s="58"/>
      <c r="F75" s="58"/>
      <c r="G75" s="65"/>
    </row>
    <row r="76" spans="1:7" ht="12" customHeight="1" x14ac:dyDescent="0.25">
      <c r="A76" s="68"/>
      <c r="B76" s="87" t="s">
        <v>55</v>
      </c>
      <c r="C76" s="60">
        <f>G38</f>
        <v>160000</v>
      </c>
      <c r="D76" s="88">
        <f>(C76/C80)</f>
        <v>2.6800624226739175E-2</v>
      </c>
      <c r="E76" s="58"/>
      <c r="F76" s="58"/>
      <c r="G76" s="65"/>
    </row>
    <row r="77" spans="1:7" ht="12" customHeight="1" x14ac:dyDescent="0.25">
      <c r="A77" s="68"/>
      <c r="B77" s="87" t="s">
        <v>28</v>
      </c>
      <c r="C77" s="60">
        <f>G50</f>
        <v>352724</v>
      </c>
      <c r="D77" s="88">
        <f>(C77/C80)</f>
        <v>5.9082646123452182E-2</v>
      </c>
      <c r="E77" s="58"/>
      <c r="F77" s="58"/>
      <c r="G77" s="65"/>
    </row>
    <row r="78" spans="1:7" ht="12" customHeight="1" x14ac:dyDescent="0.25">
      <c r="A78" s="68"/>
      <c r="B78" s="87" t="s">
        <v>56</v>
      </c>
      <c r="C78" s="62">
        <f>G55</f>
        <v>2173000</v>
      </c>
      <c r="D78" s="88">
        <f>(C78/C80)</f>
        <v>0.36398597777940145</v>
      </c>
      <c r="E78" s="64"/>
      <c r="F78" s="64"/>
      <c r="G78" s="65"/>
    </row>
    <row r="79" spans="1:7" ht="12" customHeight="1" x14ac:dyDescent="0.25">
      <c r="A79" s="68"/>
      <c r="B79" s="87" t="s">
        <v>57</v>
      </c>
      <c r="C79" s="62">
        <f>G58</f>
        <v>284286.2</v>
      </c>
      <c r="D79" s="88">
        <f>(C79/C80)</f>
        <v>4.7619047619047616E-2</v>
      </c>
      <c r="E79" s="64"/>
      <c r="F79" s="64"/>
      <c r="G79" s="65"/>
    </row>
    <row r="80" spans="1:7" ht="12.75" customHeight="1" thickBot="1" x14ac:dyDescent="0.3">
      <c r="A80" s="68"/>
      <c r="B80" s="89" t="s">
        <v>58</v>
      </c>
      <c r="C80" s="90">
        <f>SUM(C74:C79)</f>
        <v>5970010.2000000002</v>
      </c>
      <c r="D80" s="91">
        <f>SUM(D74:D79)</f>
        <v>1</v>
      </c>
      <c r="E80" s="64"/>
      <c r="F80" s="64"/>
      <c r="G80" s="65"/>
    </row>
    <row r="81" spans="1:7" ht="12" customHeight="1" x14ac:dyDescent="0.25">
      <c r="A81" s="68"/>
      <c r="B81" s="83"/>
      <c r="C81" s="70"/>
      <c r="D81" s="70"/>
      <c r="E81" s="70"/>
      <c r="F81" s="70"/>
      <c r="G81" s="65"/>
    </row>
    <row r="82" spans="1:7" ht="12.75" customHeight="1" x14ac:dyDescent="0.25">
      <c r="A82" s="68"/>
      <c r="B82" s="84"/>
      <c r="C82" s="70"/>
      <c r="D82" s="70"/>
      <c r="E82" s="70"/>
      <c r="F82" s="70"/>
      <c r="G82" s="65"/>
    </row>
    <row r="83" spans="1:7" ht="12" customHeight="1" thickBot="1" x14ac:dyDescent="0.3">
      <c r="A83" s="57"/>
      <c r="B83" s="151" t="s">
        <v>99</v>
      </c>
      <c r="C83" s="152"/>
      <c r="D83" s="152"/>
      <c r="E83" s="153"/>
      <c r="F83" s="63"/>
      <c r="G83" s="65"/>
    </row>
    <row r="84" spans="1:7" ht="12" customHeight="1" x14ac:dyDescent="0.25">
      <c r="A84" s="68"/>
      <c r="B84" s="104" t="s">
        <v>100</v>
      </c>
      <c r="C84" s="118">
        <v>20000</v>
      </c>
      <c r="D84" s="118">
        <v>24000</v>
      </c>
      <c r="E84" s="118">
        <v>28000</v>
      </c>
      <c r="F84" s="103"/>
      <c r="G84" s="66"/>
    </row>
    <row r="85" spans="1:7" ht="12.75" customHeight="1" thickBot="1" x14ac:dyDescent="0.3">
      <c r="A85" s="68"/>
      <c r="B85" s="89" t="s">
        <v>101</v>
      </c>
      <c r="C85" s="90">
        <f>(G59/C84)</f>
        <v>298.50051000000002</v>
      </c>
      <c r="D85" s="90">
        <f>(G59/D84)</f>
        <v>248.75042500000001</v>
      </c>
      <c r="E85" s="105">
        <f>(G59/E84)</f>
        <v>213.21465000000001</v>
      </c>
      <c r="F85" s="103"/>
      <c r="G85" s="66"/>
    </row>
    <row r="86" spans="1:7" ht="15.6" customHeight="1" x14ac:dyDescent="0.25">
      <c r="A86" s="68"/>
      <c r="B86" s="94" t="s">
        <v>59</v>
      </c>
      <c r="C86" s="67"/>
      <c r="D86" s="67"/>
      <c r="E86" s="67"/>
      <c r="F86" s="67"/>
      <c r="G86" s="67"/>
    </row>
  </sheetData>
  <mergeCells count="9">
    <mergeCell ref="E9:F9"/>
    <mergeCell ref="E14:F14"/>
    <mergeCell ref="E15:F15"/>
    <mergeCell ref="B17:G17"/>
    <mergeCell ref="B83:E83"/>
    <mergeCell ref="B72:C72"/>
    <mergeCell ref="E13:F13"/>
    <mergeCell ref="E11:F11"/>
    <mergeCell ref="E10:F10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TUNA RIEGO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2022-06-17T18:11:33Z</dcterms:modified>
</cp:coreProperties>
</file>