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3FCE0C30-A268-8F4E-8054-92B9F0B6180B}" xr6:coauthVersionLast="47" xr6:coauthVersionMax="47" xr10:uidLastSave="{00000000-0000-0000-0000-000000000000}"/>
  <bookViews>
    <workbookView xWindow="0" yWindow="500" windowWidth="28780" windowHeight="17500" xr2:uid="{00000000-000D-0000-FFFF-FFFF00000000}"/>
  </bookViews>
  <sheets>
    <sheet name="Tom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1" l="1"/>
  <c r="G63" i="1"/>
  <c r="G58" i="1"/>
  <c r="G57" i="1"/>
  <c r="G55" i="1"/>
  <c r="G45" i="1"/>
  <c r="G38" i="1"/>
  <c r="G56" i="1" l="1"/>
  <c r="G52" i="1"/>
  <c r="G50" i="1"/>
  <c r="G49" i="1"/>
  <c r="G48" i="1"/>
  <c r="G47" i="1"/>
  <c r="G46" i="1"/>
  <c r="G24" i="1"/>
  <c r="G23" i="1"/>
  <c r="G22" i="1"/>
  <c r="G21" i="1"/>
  <c r="G59" i="1" l="1"/>
  <c r="G40" i="1"/>
  <c r="G37" i="1"/>
  <c r="G65" i="1" l="1"/>
  <c r="G39" i="1"/>
  <c r="C88" i="1" l="1"/>
  <c r="G12" i="1"/>
  <c r="G36" i="1" l="1"/>
  <c r="G26" i="1"/>
  <c r="G25" i="1"/>
  <c r="G27" i="1" l="1"/>
  <c r="C84" i="1" s="1"/>
  <c r="G41" i="1"/>
  <c r="C86" i="1" s="1"/>
  <c r="C87" i="1"/>
  <c r="G32" i="1"/>
  <c r="C85" i="1" s="1"/>
  <c r="G70" i="1"/>
  <c r="G67" i="1" l="1"/>
  <c r="G68" i="1" s="1"/>
  <c r="G69" i="1" l="1"/>
  <c r="C89" i="1"/>
  <c r="C90" i="1" l="1"/>
  <c r="D89" i="1" s="1"/>
  <c r="D95" i="1"/>
  <c r="C95" i="1"/>
  <c r="E95" i="1"/>
  <c r="G71" i="1"/>
  <c r="D87" i="1" l="1"/>
  <c r="D85" i="1"/>
  <c r="D84" i="1"/>
  <c r="D88" i="1"/>
  <c r="D86" i="1"/>
  <c r="D90" i="1" l="1"/>
</calcChain>
</file>

<file path=xl/sharedStrings.xml><?xml version="1.0" encoding="utf-8"?>
<sst xmlns="http://schemas.openxmlformats.org/spreadsheetml/2006/main" count="166" uniqueCount="115">
  <si>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</si>
  <si>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</si>
  <si>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</si>
  <si>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</si>
  <si>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</si>
  <si>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</si>
  <si>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</si>
  <si>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</si>
  <si>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</si>
  <si>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</si>
  <si>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</si>
  <si>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</si>
  <si>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</si>
  <si>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</si>
  <si>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</si>
  <si>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</si>
  <si>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</si>
  <si>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</si>
  <si>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</si>
  <si>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</si>
  <si>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</si>
  <si>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</si>
  <si>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</si>
  <si>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</si>
  <si>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</si>
  <si>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</si>
  <si>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</si>
  <si>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</si>
  <si>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</si>
  <si>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</si>
  <si>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</si>
  <si>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</si>
  <si>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</si>
  <si>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</si>
  <si>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</si>
  <si>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</si>
  <si>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</si>
  <si>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</si>
  <si>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</si>
  <si>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</si>
  <si>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</si>
  <si>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</si>
  <si>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</si>
  <si>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</si>
  <si>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</si>
  <si>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</si>
  <si>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</si>
  <si>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</si>
  <si>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</si>
  <si>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</si>
  <si>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</si>
  <si>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</si>
  <si>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</si>
  <si>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</si>
  <si>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</si>
  <si>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</si>
  <si>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</si>
  <si>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</si>
  <si>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Local</t>
  </si>
  <si>
    <t>FERTILIZANTES</t>
  </si>
  <si>
    <t>Guano</t>
  </si>
  <si>
    <t>Medio</t>
  </si>
  <si>
    <t>PRECIO ESPERADO ($/kg)</t>
  </si>
  <si>
    <t>saco</t>
  </si>
  <si>
    <t>Aplicación guano</t>
  </si>
  <si>
    <t>Cosecha</t>
  </si>
  <si>
    <t>Selección y embalaje</t>
  </si>
  <si>
    <t>saco 25 kgs.</t>
  </si>
  <si>
    <t>Nitrato de potasio</t>
  </si>
  <si>
    <t>Athenas</t>
  </si>
  <si>
    <t>Copiapó</t>
  </si>
  <si>
    <t>Chamonate- Toledo-San Pedro</t>
  </si>
  <si>
    <t>Abril - Mayo</t>
  </si>
  <si>
    <t>Marzo  a Mayo</t>
  </si>
  <si>
    <t>Transplante</t>
  </si>
  <si>
    <t>Manejo de plantas</t>
  </si>
  <si>
    <t>Aplicación hormonas</t>
  </si>
  <si>
    <t>Diciembre</t>
  </si>
  <si>
    <t>Enero a Marzo</t>
  </si>
  <si>
    <t>Enero a Abril</t>
  </si>
  <si>
    <t>Marzo a Mayo</t>
  </si>
  <si>
    <t>Aradura y rastraje</t>
  </si>
  <si>
    <t>Rotovator</t>
  </si>
  <si>
    <t>Preparación mesas plantación</t>
  </si>
  <si>
    <t>Aplic. de fungicida</t>
  </si>
  <si>
    <t>Aplic. de insecticida</t>
  </si>
  <si>
    <t>Enero</t>
  </si>
  <si>
    <t>Diciembre a Marzo</t>
  </si>
  <si>
    <t>PLANTA</t>
  </si>
  <si>
    <t>Nitrato de calcio</t>
  </si>
  <si>
    <t>Mezcla 17-20-20</t>
  </si>
  <si>
    <t>INSECTICIDAS</t>
  </si>
  <si>
    <t>lt.</t>
  </si>
  <si>
    <t>FUNGICIDAS</t>
  </si>
  <si>
    <t>Topas 200EW</t>
  </si>
  <si>
    <t>cinta de riego</t>
  </si>
  <si>
    <t>rollos</t>
  </si>
  <si>
    <t>Cajones "toritos"</t>
  </si>
  <si>
    <t>cajones</t>
  </si>
  <si>
    <t>Abril</t>
  </si>
  <si>
    <t>Riego tecnificado y fertirrigación</t>
  </si>
  <si>
    <t>Diciembre a Mayo</t>
  </si>
  <si>
    <t>Electricidad riego tomate</t>
  </si>
  <si>
    <t>KWH</t>
  </si>
  <si>
    <t>RENDIMIENTO (Kg/Há)</t>
  </si>
  <si>
    <t>Rendimiento ( kg/hà)</t>
  </si>
  <si>
    <t>Heladas - Sequía</t>
  </si>
  <si>
    <t>ESCENARIOS COSTO UNITARIO  ($/Kg)</t>
  </si>
  <si>
    <t>Costo unitario ($/kg) (*)</t>
  </si>
  <si>
    <t>Tomate  Consumo Botado</t>
  </si>
  <si>
    <t>Belt</t>
  </si>
  <si>
    <t>Switch</t>
  </si>
  <si>
    <t>kg.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</si>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</sst>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0" fontId="2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6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2" fillId="0" borderId="59" xfId="0" applyFont="1" applyFill="1" applyBorder="1"/>
    <xf numFmtId="0" fontId="2" fillId="0" borderId="59" xfId="0" applyFont="1" applyFill="1" applyBorder="1" applyAlignment="1">
      <alignment horizontal="center"/>
    </xf>
    <xf numFmtId="0" fontId="2" fillId="0" borderId="61" xfId="0" applyFont="1" applyFill="1" applyBorder="1"/>
    <xf numFmtId="0" fontId="2" fillId="0" borderId="66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168" fontId="2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wrapText="1"/>
    </xf>
    <xf numFmtId="0" fontId="7" fillId="0" borderId="60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wrapText="1"/>
    </xf>
    <xf numFmtId="0" fontId="2" fillId="0" borderId="60" xfId="0" applyFont="1" applyFill="1" applyBorder="1" applyAlignment="1">
      <alignment horizontal="center" wrapText="1"/>
    </xf>
    <xf numFmtId="49" fontId="3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wrapText="1"/>
    </xf>
    <xf numFmtId="169" fontId="2" fillId="0" borderId="60" xfId="1" applyNumberFormat="1" applyFont="1" applyFill="1" applyBorder="1" applyAlignment="1">
      <alignment horizontal="left" wrapText="1"/>
    </xf>
    <xf numFmtId="0" fontId="2" fillId="0" borderId="53" xfId="0" applyFont="1" applyFill="1" applyBorder="1" applyAlignment="1">
      <alignment horizontal="left" wrapText="1"/>
    </xf>
    <xf numFmtId="168" fontId="5" fillId="0" borderId="68" xfId="1" applyNumberFormat="1" applyFont="1" applyFill="1" applyBorder="1" applyAlignment="1">
      <alignment wrapText="1"/>
    </xf>
    <xf numFmtId="0" fontId="8" fillId="0" borderId="53" xfId="0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left" wrapText="1"/>
    </xf>
    <xf numFmtId="168" fontId="2" fillId="0" borderId="53" xfId="1" applyNumberFormat="1" applyFont="1" applyFill="1" applyBorder="1" applyAlignment="1">
      <alignment horizontal="center" wrapText="1"/>
    </xf>
    <xf numFmtId="0" fontId="2" fillId="0" borderId="60" xfId="0" applyFont="1" applyFill="1" applyBorder="1" applyAlignment="1">
      <alignment horizontal="left" wrapText="1"/>
    </xf>
    <xf numFmtId="0" fontId="2" fillId="0" borderId="53" xfId="0" applyFont="1" applyFill="1" applyBorder="1"/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60" xfId="0" applyFont="1" applyBorder="1" applyAlignment="1">
      <alignment horizontal="center"/>
    </xf>
    <xf numFmtId="0" fontId="2" fillId="0" borderId="60" xfId="0" applyFont="1" applyBorder="1"/>
    <xf numFmtId="3" fontId="2" fillId="0" borderId="60" xfId="0" applyNumberFormat="1" applyFont="1" applyBorder="1"/>
    <xf numFmtId="3" fontId="2" fillId="0" borderId="69" xfId="0" applyNumberFormat="1" applyFont="1" applyBorder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3" xfId="0" applyFont="1" applyFill="1" applyBorder="1" applyAlignment="1"/>
    <xf numFmtId="3" fontId="2" fillId="2" borderId="63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8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8" fillId="8" borderId="31" xfId="0" applyNumberFormat="1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8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167" fontId="8" fillId="8" borderId="36" xfId="0" applyNumberFormat="1" applyFont="1" applyFill="1" applyBorder="1" applyAlignment="1">
      <alignment vertical="center"/>
    </xf>
    <xf numFmtId="9" fontId="8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8" fillId="8" borderId="50" xfId="0" applyNumberFormat="1" applyFont="1" applyFill="1" applyBorder="1" applyAlignment="1">
      <alignment vertical="center"/>
    </xf>
    <xf numFmtId="164" fontId="8" fillId="8" borderId="51" xfId="2" applyFont="1" applyFill="1" applyBorder="1" applyAlignment="1">
      <alignment vertical="center"/>
    </xf>
    <xf numFmtId="164" fontId="8" fillId="8" borderId="52" xfId="2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6" fontId="8" fillId="2" borderId="19" xfId="0" applyNumberFormat="1" applyFont="1" applyFill="1" applyBorder="1" applyAlignment="1">
      <alignment vertical="center"/>
    </xf>
    <xf numFmtId="167" fontId="8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1117600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960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9"/>
  <sheetViews>
    <sheetView showGridLines="0" tabSelected="1" zoomScaleNormal="100" workbookViewId="0">
      <selection activeCell="F90" sqref="F90"/>
    </sheetView>
  </sheetViews>
  <sheetFormatPr baseColWidth="10" defaultColWidth="10.83203125" defaultRowHeight="11.25" customHeight="1" x14ac:dyDescent="0.2"/>
  <cols>
    <col min="1" max="1" width="4.5" style="1" customWidth="1"/>
    <col min="2" max="2" width="23.83203125" style="1" customWidth="1"/>
    <col min="3" max="3" width="31" style="1" customWidth="1"/>
    <col min="4" max="4" width="13.33203125" style="1" customWidth="1"/>
    <col min="5" max="5" width="14.5" style="1" customWidth="1"/>
    <col min="6" max="6" width="28.6640625" style="1" customWidth="1"/>
    <col min="7" max="7" width="22.66406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1"/>
      <c r="C8" s="12"/>
      <c r="D8" s="13"/>
      <c r="E8" s="14"/>
      <c r="F8" s="14"/>
      <c r="G8" s="12"/>
    </row>
    <row r="9" spans="1:7" ht="24" customHeight="1" x14ac:dyDescent="0.2">
      <c r="A9" s="3"/>
      <c r="B9" s="15" t="s">
        <v>0</v>
      </c>
      <c r="C9" s="16" t="s">
        <v>109</v>
      </c>
      <c r="D9" s="17"/>
      <c r="E9" s="18" t="s">
        <v>104</v>
      </c>
      <c r="F9" s="19"/>
      <c r="G9" s="20">
        <v>80000</v>
      </c>
    </row>
    <row r="10" spans="1:7" ht="15" customHeight="1" x14ac:dyDescent="0.2">
      <c r="A10" s="3"/>
      <c r="B10" s="21" t="s">
        <v>1</v>
      </c>
      <c r="C10" s="22" t="s">
        <v>69</v>
      </c>
      <c r="D10" s="17"/>
      <c r="E10" s="23" t="s">
        <v>2</v>
      </c>
      <c r="F10" s="24"/>
      <c r="G10" s="25" t="s">
        <v>72</v>
      </c>
    </row>
    <row r="11" spans="1:7" ht="14.25" customHeight="1" x14ac:dyDescent="0.2">
      <c r="A11" s="3"/>
      <c r="B11" s="21" t="s">
        <v>3</v>
      </c>
      <c r="C11" s="16" t="s">
        <v>61</v>
      </c>
      <c r="D11" s="17"/>
      <c r="E11" s="23" t="s">
        <v>62</v>
      </c>
      <c r="F11" s="24"/>
      <c r="G11" s="26">
        <v>192</v>
      </c>
    </row>
    <row r="12" spans="1:7" ht="15.75" customHeight="1" x14ac:dyDescent="0.2">
      <c r="A12" s="3"/>
      <c r="B12" s="21" t="s">
        <v>4</v>
      </c>
      <c r="C12" s="27" t="s">
        <v>56</v>
      </c>
      <c r="D12" s="17"/>
      <c r="E12" s="28" t="s">
        <v>5</v>
      </c>
      <c r="F12" s="29"/>
      <c r="G12" s="26">
        <f>(G11*G9)*1.19</f>
        <v>18278400</v>
      </c>
    </row>
    <row r="13" spans="1:7" ht="14.25" customHeight="1" x14ac:dyDescent="0.2">
      <c r="A13" s="3"/>
      <c r="B13" s="21" t="s">
        <v>6</v>
      </c>
      <c r="C13" s="27" t="s">
        <v>70</v>
      </c>
      <c r="D13" s="17"/>
      <c r="E13" s="23" t="s">
        <v>7</v>
      </c>
      <c r="F13" s="24"/>
      <c r="G13" s="30" t="s">
        <v>58</v>
      </c>
    </row>
    <row r="14" spans="1:7" ht="21" customHeight="1" x14ac:dyDescent="0.2">
      <c r="A14" s="3"/>
      <c r="B14" s="21" t="s">
        <v>8</v>
      </c>
      <c r="C14" s="16" t="s">
        <v>71</v>
      </c>
      <c r="D14" s="17"/>
      <c r="E14" s="23" t="s">
        <v>9</v>
      </c>
      <c r="F14" s="24"/>
      <c r="G14" s="31" t="s">
        <v>73</v>
      </c>
    </row>
    <row r="15" spans="1:7" ht="16.5" customHeight="1" x14ac:dyDescent="0.2">
      <c r="A15" s="3"/>
      <c r="B15" s="21" t="s">
        <v>10</v>
      </c>
      <c r="C15" s="32">
        <v>44742</v>
      </c>
      <c r="D15" s="17"/>
      <c r="E15" s="33" t="s">
        <v>11</v>
      </c>
      <c r="F15" s="34"/>
      <c r="G15" s="30" t="s">
        <v>106</v>
      </c>
    </row>
    <row r="16" spans="1:7" ht="12" customHeight="1" x14ac:dyDescent="0.2">
      <c r="A16" s="2"/>
      <c r="B16" s="35"/>
      <c r="C16" s="36"/>
      <c r="D16" s="14"/>
      <c r="E16" s="37"/>
      <c r="F16" s="37"/>
      <c r="G16" s="38"/>
    </row>
    <row r="17" spans="1:7" ht="12" customHeight="1" x14ac:dyDescent="0.2">
      <c r="A17" s="4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3"/>
      <c r="B19" s="44" t="s">
        <v>13</v>
      </c>
      <c r="C19" s="45"/>
      <c r="D19" s="46"/>
      <c r="E19" s="46"/>
      <c r="F19" s="46"/>
      <c r="G19" s="46"/>
    </row>
    <row r="20" spans="1:7" ht="24" customHeight="1" x14ac:dyDescent="0.2">
      <c r="A20" s="4"/>
      <c r="B20" s="47" t="s">
        <v>14</v>
      </c>
      <c r="C20" s="47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5" customHeight="1" x14ac:dyDescent="0.2">
      <c r="A21" s="6"/>
      <c r="B21" s="48" t="s">
        <v>74</v>
      </c>
      <c r="C21" s="49" t="s">
        <v>20</v>
      </c>
      <c r="D21" s="49">
        <v>3</v>
      </c>
      <c r="E21" s="48" t="s">
        <v>77</v>
      </c>
      <c r="F21" s="50">
        <v>25000</v>
      </c>
      <c r="G21" s="51">
        <f t="shared" ref="G21:G24" si="0">F21*D21</f>
        <v>75000</v>
      </c>
    </row>
    <row r="22" spans="1:7" ht="11.25" customHeight="1" x14ac:dyDescent="0.2">
      <c r="A22" s="6"/>
      <c r="B22" s="48" t="s">
        <v>75</v>
      </c>
      <c r="C22" s="49" t="s">
        <v>20</v>
      </c>
      <c r="D22" s="49">
        <v>3</v>
      </c>
      <c r="E22" s="48" t="s">
        <v>78</v>
      </c>
      <c r="F22" s="50">
        <v>25000</v>
      </c>
      <c r="G22" s="51">
        <f t="shared" si="0"/>
        <v>75000</v>
      </c>
    </row>
    <row r="23" spans="1:7" ht="15.75" customHeight="1" x14ac:dyDescent="0.2">
      <c r="A23" s="6"/>
      <c r="B23" s="48" t="s">
        <v>76</v>
      </c>
      <c r="C23" s="49" t="s">
        <v>20</v>
      </c>
      <c r="D23" s="49">
        <v>6</v>
      </c>
      <c r="E23" s="48" t="s">
        <v>79</v>
      </c>
      <c r="F23" s="50">
        <v>25000</v>
      </c>
      <c r="G23" s="51">
        <f t="shared" si="0"/>
        <v>150000</v>
      </c>
    </row>
    <row r="24" spans="1:7" ht="13.5" customHeight="1" x14ac:dyDescent="0.2">
      <c r="A24" s="6"/>
      <c r="B24" s="48" t="s">
        <v>64</v>
      </c>
      <c r="C24" s="49" t="s">
        <v>20</v>
      </c>
      <c r="D24" s="49">
        <v>3</v>
      </c>
      <c r="E24" s="48" t="s">
        <v>77</v>
      </c>
      <c r="F24" s="50">
        <v>25000</v>
      </c>
      <c r="G24" s="51">
        <f t="shared" si="0"/>
        <v>75000</v>
      </c>
    </row>
    <row r="25" spans="1:7" ht="12.75" customHeight="1" x14ac:dyDescent="0.2">
      <c r="A25" s="4"/>
      <c r="B25" s="52" t="s">
        <v>65</v>
      </c>
      <c r="C25" s="53" t="s">
        <v>20</v>
      </c>
      <c r="D25" s="53">
        <v>24</v>
      </c>
      <c r="E25" s="48" t="s">
        <v>80</v>
      </c>
      <c r="F25" s="50">
        <v>25000</v>
      </c>
      <c r="G25" s="51">
        <f t="shared" ref="G25:G26" si="1">F25*D25</f>
        <v>600000</v>
      </c>
    </row>
    <row r="26" spans="1:7" ht="12.75" customHeight="1" x14ac:dyDescent="0.2">
      <c r="A26" s="4"/>
      <c r="B26" s="54" t="s">
        <v>66</v>
      </c>
      <c r="C26" s="55" t="s">
        <v>20</v>
      </c>
      <c r="D26" s="53">
        <v>24</v>
      </c>
      <c r="E26" s="48" t="s">
        <v>80</v>
      </c>
      <c r="F26" s="50">
        <v>25000</v>
      </c>
      <c r="G26" s="51">
        <f t="shared" si="1"/>
        <v>600000</v>
      </c>
    </row>
    <row r="27" spans="1:7" ht="12.75" customHeight="1" x14ac:dyDescent="0.2">
      <c r="A27" s="4"/>
      <c r="B27" s="56" t="s">
        <v>21</v>
      </c>
      <c r="C27" s="57"/>
      <c r="D27" s="57"/>
      <c r="E27" s="57"/>
      <c r="F27" s="58"/>
      <c r="G27" s="59">
        <f>SUM(G21:G26)</f>
        <v>1575000</v>
      </c>
    </row>
    <row r="28" spans="1:7" ht="12" customHeight="1" x14ac:dyDescent="0.2">
      <c r="A28" s="2"/>
      <c r="B28" s="41"/>
      <c r="C28" s="43"/>
      <c r="D28" s="43"/>
      <c r="E28" s="43"/>
      <c r="F28" s="60"/>
      <c r="G28" s="60"/>
    </row>
    <row r="29" spans="1:7" ht="12" customHeight="1" x14ac:dyDescent="0.2">
      <c r="A29" s="3"/>
      <c r="B29" s="61" t="s">
        <v>22</v>
      </c>
      <c r="C29" s="62"/>
      <c r="D29" s="63"/>
      <c r="E29" s="63"/>
      <c r="F29" s="64"/>
      <c r="G29" s="64"/>
    </row>
    <row r="30" spans="1:7" ht="24" customHeight="1" x14ac:dyDescent="0.2">
      <c r="A30" s="3"/>
      <c r="B30" s="65" t="s">
        <v>14</v>
      </c>
      <c r="C30" s="66" t="s">
        <v>15</v>
      </c>
      <c r="D30" s="66" t="s">
        <v>16</v>
      </c>
      <c r="E30" s="65" t="s">
        <v>17</v>
      </c>
      <c r="F30" s="66" t="s">
        <v>18</v>
      </c>
      <c r="G30" s="65" t="s">
        <v>19</v>
      </c>
    </row>
    <row r="31" spans="1:7" ht="12" customHeight="1" x14ac:dyDescent="0.2">
      <c r="A31" s="3"/>
      <c r="B31" s="67"/>
      <c r="C31" s="68"/>
      <c r="D31" s="68"/>
      <c r="E31" s="67"/>
      <c r="F31" s="69"/>
      <c r="G31" s="70"/>
    </row>
    <row r="32" spans="1:7" ht="12" customHeight="1" x14ac:dyDescent="0.2">
      <c r="A32" s="3"/>
      <c r="B32" s="71" t="s">
        <v>23</v>
      </c>
      <c r="C32" s="72"/>
      <c r="D32" s="72"/>
      <c r="E32" s="72"/>
      <c r="F32" s="73"/>
      <c r="G32" s="74">
        <f>SUM(G31:G31)</f>
        <v>0</v>
      </c>
    </row>
    <row r="33" spans="1:11" ht="12" customHeight="1" x14ac:dyDescent="0.2">
      <c r="A33" s="2"/>
      <c r="B33" s="75"/>
      <c r="C33" s="76"/>
      <c r="D33" s="76"/>
      <c r="E33" s="76"/>
      <c r="F33" s="77"/>
      <c r="G33" s="77"/>
    </row>
    <row r="34" spans="1:11" ht="12" customHeight="1" x14ac:dyDescent="0.2">
      <c r="A34" s="3"/>
      <c r="B34" s="61" t="s">
        <v>24</v>
      </c>
      <c r="C34" s="62"/>
      <c r="D34" s="63"/>
      <c r="E34" s="63"/>
      <c r="F34" s="64"/>
      <c r="G34" s="64"/>
    </row>
    <row r="35" spans="1:11" ht="24" customHeight="1" x14ac:dyDescent="0.2">
      <c r="A35" s="3"/>
      <c r="B35" s="78" t="s">
        <v>14</v>
      </c>
      <c r="C35" s="78" t="s">
        <v>15</v>
      </c>
      <c r="D35" s="78" t="s">
        <v>16</v>
      </c>
      <c r="E35" s="78" t="s">
        <v>17</v>
      </c>
      <c r="F35" s="79" t="s">
        <v>18</v>
      </c>
      <c r="G35" s="78" t="s">
        <v>19</v>
      </c>
    </row>
    <row r="36" spans="1:11" ht="12.75" customHeight="1" x14ac:dyDescent="0.2">
      <c r="A36" s="4"/>
      <c r="B36" s="80" t="s">
        <v>81</v>
      </c>
      <c r="C36" s="81" t="s">
        <v>25</v>
      </c>
      <c r="D36" s="81">
        <v>2</v>
      </c>
      <c r="E36" s="80" t="s">
        <v>77</v>
      </c>
      <c r="F36" s="82">
        <v>160000</v>
      </c>
      <c r="G36" s="83">
        <f t="shared" ref="G36:G40" si="2">((F36*D36)*0.19)+(F36*D36)</f>
        <v>380800</v>
      </c>
    </row>
    <row r="37" spans="1:11" ht="12.75" customHeight="1" x14ac:dyDescent="0.2">
      <c r="A37" s="4"/>
      <c r="B37" s="84" t="s">
        <v>82</v>
      </c>
      <c r="C37" s="85" t="s">
        <v>25</v>
      </c>
      <c r="D37" s="85">
        <v>1</v>
      </c>
      <c r="E37" s="80" t="s">
        <v>77</v>
      </c>
      <c r="F37" s="82">
        <v>160000</v>
      </c>
      <c r="G37" s="83">
        <f t="shared" si="2"/>
        <v>190400</v>
      </c>
    </row>
    <row r="38" spans="1:11" ht="12.75" customHeight="1" x14ac:dyDescent="0.2">
      <c r="A38" s="4"/>
      <c r="B38" s="84" t="s">
        <v>83</v>
      </c>
      <c r="C38" s="85" t="s">
        <v>25</v>
      </c>
      <c r="D38" s="85">
        <v>1</v>
      </c>
      <c r="E38" s="80" t="s">
        <v>86</v>
      </c>
      <c r="F38" s="82">
        <v>160000</v>
      </c>
      <c r="G38" s="83">
        <f t="shared" si="2"/>
        <v>190400</v>
      </c>
    </row>
    <row r="39" spans="1:11" ht="12.75" customHeight="1" x14ac:dyDescent="0.2">
      <c r="A39" s="4"/>
      <c r="B39" s="86" t="s">
        <v>84</v>
      </c>
      <c r="C39" s="87" t="s">
        <v>25</v>
      </c>
      <c r="D39" s="87">
        <v>2</v>
      </c>
      <c r="E39" s="86" t="s">
        <v>87</v>
      </c>
      <c r="F39" s="82">
        <v>160000</v>
      </c>
      <c r="G39" s="83">
        <f t="shared" si="2"/>
        <v>380800</v>
      </c>
    </row>
    <row r="40" spans="1:11" ht="12.75" customHeight="1" x14ac:dyDescent="0.2">
      <c r="A40" s="4"/>
      <c r="B40" s="48" t="s">
        <v>85</v>
      </c>
      <c r="C40" s="49" t="s">
        <v>25</v>
      </c>
      <c r="D40" s="49">
        <v>3</v>
      </c>
      <c r="E40" s="86" t="s">
        <v>87</v>
      </c>
      <c r="F40" s="82">
        <v>160000</v>
      </c>
      <c r="G40" s="83">
        <f t="shared" si="2"/>
        <v>571200</v>
      </c>
    </row>
    <row r="41" spans="1:11" ht="12.75" customHeight="1" x14ac:dyDescent="0.2">
      <c r="A41" s="3"/>
      <c r="B41" s="71" t="s">
        <v>26</v>
      </c>
      <c r="C41" s="72"/>
      <c r="D41" s="72"/>
      <c r="E41" s="72"/>
      <c r="F41" s="73"/>
      <c r="G41" s="74">
        <f>SUM(G36:G40)</f>
        <v>1713600</v>
      </c>
    </row>
    <row r="42" spans="1:11" ht="12" customHeight="1" x14ac:dyDescent="0.2">
      <c r="A42" s="2"/>
      <c r="B42" s="75"/>
      <c r="C42" s="76"/>
      <c r="D42" s="76"/>
      <c r="E42" s="76"/>
      <c r="F42" s="77"/>
      <c r="G42" s="77"/>
    </row>
    <row r="43" spans="1:11" ht="12" customHeight="1" x14ac:dyDescent="0.2">
      <c r="A43" s="3"/>
      <c r="B43" s="88" t="s">
        <v>27</v>
      </c>
      <c r="C43" s="89"/>
      <c r="D43" s="90"/>
      <c r="E43" s="90"/>
      <c r="F43" s="91"/>
      <c r="G43" s="91"/>
    </row>
    <row r="44" spans="1:11" ht="24" customHeight="1" x14ac:dyDescent="0.2">
      <c r="A44" s="6"/>
      <c r="B44" s="92" t="s">
        <v>28</v>
      </c>
      <c r="C44" s="92" t="s">
        <v>29</v>
      </c>
      <c r="D44" s="92" t="s">
        <v>30</v>
      </c>
      <c r="E44" s="92" t="s">
        <v>17</v>
      </c>
      <c r="F44" s="92" t="s">
        <v>18</v>
      </c>
      <c r="G44" s="92" t="s">
        <v>19</v>
      </c>
      <c r="K44" s="7"/>
    </row>
    <row r="45" spans="1:11" ht="12.75" customHeight="1" x14ac:dyDescent="0.2">
      <c r="A45" s="4"/>
      <c r="B45" s="93" t="s">
        <v>88</v>
      </c>
      <c r="C45" s="87" t="s">
        <v>15</v>
      </c>
      <c r="D45" s="94">
        <v>25000</v>
      </c>
      <c r="E45" s="95" t="s">
        <v>77</v>
      </c>
      <c r="F45" s="82">
        <v>131</v>
      </c>
      <c r="G45" s="96">
        <f t="shared" ref="G45:G58" si="3">((F45*D45)*0.19)+(F45*D45)</f>
        <v>3897250</v>
      </c>
      <c r="I45" s="10"/>
      <c r="J45" s="9"/>
      <c r="K45" s="9"/>
    </row>
    <row r="46" spans="1:11" ht="12.75" customHeight="1" x14ac:dyDescent="0.2">
      <c r="A46" s="4"/>
      <c r="B46" s="97" t="s">
        <v>59</v>
      </c>
      <c r="C46" s="49"/>
      <c r="D46" s="98"/>
      <c r="E46" s="95"/>
      <c r="F46" s="99"/>
      <c r="G46" s="96">
        <f t="shared" si="3"/>
        <v>0</v>
      </c>
      <c r="I46" s="10"/>
      <c r="J46" s="9"/>
      <c r="K46" s="9"/>
    </row>
    <row r="47" spans="1:11" ht="12.75" customHeight="1" x14ac:dyDescent="0.2">
      <c r="A47" s="4"/>
      <c r="B47" s="48" t="s">
        <v>68</v>
      </c>
      <c r="C47" s="49" t="s">
        <v>67</v>
      </c>
      <c r="D47" s="98">
        <v>10</v>
      </c>
      <c r="E47" s="100" t="s">
        <v>87</v>
      </c>
      <c r="F47" s="99">
        <v>71000</v>
      </c>
      <c r="G47" s="96">
        <f t="shared" si="3"/>
        <v>844900</v>
      </c>
      <c r="I47" s="10"/>
      <c r="J47" s="9"/>
      <c r="K47" s="9"/>
    </row>
    <row r="48" spans="1:11" ht="12.75" customHeight="1" x14ac:dyDescent="0.2">
      <c r="A48" s="4"/>
      <c r="B48" s="48" t="s">
        <v>89</v>
      </c>
      <c r="C48" s="49" t="s">
        <v>67</v>
      </c>
      <c r="D48" s="98">
        <v>8</v>
      </c>
      <c r="E48" s="100" t="s">
        <v>87</v>
      </c>
      <c r="F48" s="99">
        <v>52000</v>
      </c>
      <c r="G48" s="96">
        <f t="shared" si="3"/>
        <v>495040</v>
      </c>
      <c r="I48" s="10"/>
      <c r="J48" s="9"/>
      <c r="K48" s="9"/>
    </row>
    <row r="49" spans="1:11" ht="12.75" customHeight="1" x14ac:dyDescent="0.2">
      <c r="A49" s="4"/>
      <c r="B49" s="48" t="s">
        <v>90</v>
      </c>
      <c r="C49" s="49" t="s">
        <v>67</v>
      </c>
      <c r="D49" s="98">
        <v>20</v>
      </c>
      <c r="E49" s="95" t="s">
        <v>77</v>
      </c>
      <c r="F49" s="99">
        <v>44000</v>
      </c>
      <c r="G49" s="96">
        <f t="shared" si="3"/>
        <v>1047200</v>
      </c>
      <c r="I49" s="10"/>
      <c r="J49" s="9"/>
      <c r="K49" s="9"/>
    </row>
    <row r="50" spans="1:11" ht="12.75" customHeight="1" x14ac:dyDescent="0.2">
      <c r="A50" s="4"/>
      <c r="B50" s="48" t="s">
        <v>60</v>
      </c>
      <c r="C50" s="49" t="s">
        <v>63</v>
      </c>
      <c r="D50" s="98">
        <v>200</v>
      </c>
      <c r="E50" s="95" t="s">
        <v>77</v>
      </c>
      <c r="F50" s="99">
        <v>3500</v>
      </c>
      <c r="G50" s="96">
        <f t="shared" si="3"/>
        <v>833000</v>
      </c>
      <c r="I50" s="10"/>
      <c r="J50" s="9"/>
      <c r="K50" s="9"/>
    </row>
    <row r="51" spans="1:11" ht="12.75" customHeight="1" x14ac:dyDescent="0.2">
      <c r="A51" s="4"/>
      <c r="B51" s="97" t="s">
        <v>91</v>
      </c>
      <c r="C51" s="101"/>
      <c r="D51" s="101"/>
      <c r="E51" s="22"/>
      <c r="F51" s="101"/>
      <c r="G51" s="96"/>
      <c r="I51" s="10"/>
      <c r="J51" s="9"/>
      <c r="K51" s="9"/>
    </row>
    <row r="52" spans="1:11" ht="12.75" customHeight="1" x14ac:dyDescent="0.2">
      <c r="A52" s="4"/>
      <c r="B52" s="48" t="s">
        <v>110</v>
      </c>
      <c r="C52" s="49" t="s">
        <v>92</v>
      </c>
      <c r="D52" s="98">
        <v>2</v>
      </c>
      <c r="E52" s="100" t="s">
        <v>87</v>
      </c>
      <c r="F52" s="99">
        <v>97000</v>
      </c>
      <c r="G52" s="96">
        <f t="shared" si="3"/>
        <v>230860</v>
      </c>
      <c r="I52" s="10"/>
      <c r="J52" s="9"/>
      <c r="K52" s="9"/>
    </row>
    <row r="53" spans="1:11" ht="12.75" customHeight="1" x14ac:dyDescent="0.2">
      <c r="A53" s="4"/>
      <c r="B53" s="97" t="s">
        <v>93</v>
      </c>
      <c r="C53" s="101"/>
      <c r="D53" s="101"/>
      <c r="E53" s="22"/>
      <c r="F53" s="101"/>
      <c r="G53" s="96"/>
      <c r="I53" s="10"/>
      <c r="J53" s="9"/>
      <c r="K53" s="9"/>
    </row>
    <row r="54" spans="1:11" ht="12.75" customHeight="1" x14ac:dyDescent="0.2">
      <c r="A54" s="4"/>
      <c r="B54" s="48" t="s">
        <v>111</v>
      </c>
      <c r="C54" s="49" t="s">
        <v>112</v>
      </c>
      <c r="D54" s="98">
        <v>1</v>
      </c>
      <c r="E54" s="100" t="s">
        <v>87</v>
      </c>
      <c r="F54" s="99">
        <v>230000</v>
      </c>
      <c r="G54" s="96"/>
      <c r="I54" s="10"/>
      <c r="J54" s="9"/>
      <c r="K54" s="9"/>
    </row>
    <row r="55" spans="1:11" ht="12.75" customHeight="1" x14ac:dyDescent="0.2">
      <c r="A55" s="4"/>
      <c r="B55" s="48" t="s">
        <v>94</v>
      </c>
      <c r="C55" s="49" t="s">
        <v>57</v>
      </c>
      <c r="D55" s="98">
        <v>3</v>
      </c>
      <c r="E55" s="100" t="s">
        <v>87</v>
      </c>
      <c r="F55" s="99">
        <v>109000</v>
      </c>
      <c r="G55" s="96">
        <f t="shared" si="3"/>
        <v>389130</v>
      </c>
      <c r="I55" s="10"/>
      <c r="J55" s="9"/>
      <c r="K55" s="9"/>
    </row>
    <row r="56" spans="1:11" ht="12.75" customHeight="1" x14ac:dyDescent="0.2">
      <c r="A56" s="4"/>
      <c r="B56" s="97" t="s">
        <v>32</v>
      </c>
      <c r="C56" s="49"/>
      <c r="D56" s="98"/>
      <c r="E56" s="95"/>
      <c r="F56" s="99"/>
      <c r="G56" s="96">
        <f t="shared" si="3"/>
        <v>0</v>
      </c>
      <c r="I56" s="10"/>
      <c r="J56" s="9"/>
      <c r="K56" s="9"/>
    </row>
    <row r="57" spans="1:11" ht="12.75" customHeight="1" x14ac:dyDescent="0.2">
      <c r="A57" s="4"/>
      <c r="B57" s="48" t="s">
        <v>95</v>
      </c>
      <c r="C57" s="49" t="s">
        <v>96</v>
      </c>
      <c r="D57" s="98">
        <v>5</v>
      </c>
      <c r="E57" s="95" t="s">
        <v>77</v>
      </c>
      <c r="F57" s="99">
        <v>171324</v>
      </c>
      <c r="G57" s="96">
        <f t="shared" si="3"/>
        <v>1019377.8</v>
      </c>
      <c r="I57" s="10"/>
      <c r="J57" s="9"/>
      <c r="K57" s="9"/>
    </row>
    <row r="58" spans="1:11" ht="12.75" customHeight="1" x14ac:dyDescent="0.2">
      <c r="A58" s="4"/>
      <c r="B58" s="48" t="s">
        <v>97</v>
      </c>
      <c r="C58" s="49" t="s">
        <v>98</v>
      </c>
      <c r="D58" s="98">
        <v>2000</v>
      </c>
      <c r="E58" s="95" t="s">
        <v>99</v>
      </c>
      <c r="F58" s="99">
        <v>552</v>
      </c>
      <c r="G58" s="96">
        <f t="shared" si="3"/>
        <v>1313760</v>
      </c>
      <c r="I58" s="10"/>
      <c r="J58" s="9"/>
      <c r="K58" s="9"/>
    </row>
    <row r="59" spans="1:11" ht="13.5" customHeight="1" x14ac:dyDescent="0.2">
      <c r="A59" s="3"/>
      <c r="B59" s="71" t="s">
        <v>31</v>
      </c>
      <c r="C59" s="72"/>
      <c r="D59" s="72"/>
      <c r="E59" s="72"/>
      <c r="F59" s="73"/>
      <c r="G59" s="74">
        <f>SUM(G45:G58)</f>
        <v>10070517.800000001</v>
      </c>
    </row>
    <row r="60" spans="1:11" ht="12" customHeight="1" x14ac:dyDescent="0.2">
      <c r="A60" s="2"/>
      <c r="B60" s="102"/>
      <c r="C60" s="102"/>
      <c r="D60" s="102"/>
      <c r="E60" s="103"/>
      <c r="F60" s="104"/>
      <c r="G60" s="104"/>
    </row>
    <row r="61" spans="1:11" ht="12" customHeight="1" x14ac:dyDescent="0.2">
      <c r="A61" s="6"/>
      <c r="B61" s="105" t="s">
        <v>32</v>
      </c>
      <c r="C61" s="106"/>
      <c r="D61" s="106"/>
      <c r="E61" s="106"/>
      <c r="F61" s="107"/>
      <c r="G61" s="107"/>
    </row>
    <row r="62" spans="1:11" ht="24" customHeight="1" x14ac:dyDescent="0.2">
      <c r="A62" s="6"/>
      <c r="B62" s="108" t="s">
        <v>33</v>
      </c>
      <c r="C62" s="92" t="s">
        <v>29</v>
      </c>
      <c r="D62" s="92" t="s">
        <v>30</v>
      </c>
      <c r="E62" s="108" t="s">
        <v>17</v>
      </c>
      <c r="F62" s="92" t="s">
        <v>18</v>
      </c>
      <c r="G62" s="108" t="s">
        <v>19</v>
      </c>
    </row>
    <row r="63" spans="1:11" ht="12.75" customHeight="1" x14ac:dyDescent="0.2">
      <c r="A63" s="6"/>
      <c r="B63" s="109" t="s">
        <v>100</v>
      </c>
      <c r="C63" s="110" t="s">
        <v>25</v>
      </c>
      <c r="D63" s="111">
        <v>12</v>
      </c>
      <c r="E63" s="111" t="s">
        <v>101</v>
      </c>
      <c r="F63" s="112">
        <v>25000</v>
      </c>
      <c r="G63" s="113">
        <f>F63*D63</f>
        <v>300000</v>
      </c>
      <c r="I63" s="8"/>
      <c r="J63" s="9"/>
      <c r="K63" s="9"/>
    </row>
    <row r="64" spans="1:11" ht="12.75" customHeight="1" x14ac:dyDescent="0.2">
      <c r="A64" s="6"/>
      <c r="B64" s="109" t="s">
        <v>102</v>
      </c>
      <c r="C64" s="110" t="s">
        <v>103</v>
      </c>
      <c r="D64" s="109">
        <v>3000</v>
      </c>
      <c r="E64" s="111" t="s">
        <v>101</v>
      </c>
      <c r="F64" s="20">
        <v>312</v>
      </c>
      <c r="G64" s="20">
        <f>F64*D64</f>
        <v>936000</v>
      </c>
      <c r="I64" s="8"/>
      <c r="J64" s="9"/>
      <c r="K64" s="9"/>
    </row>
    <row r="65" spans="1:7" ht="13.5" customHeight="1" x14ac:dyDescent="0.2">
      <c r="A65" s="6"/>
      <c r="B65" s="114" t="s">
        <v>34</v>
      </c>
      <c r="C65" s="115"/>
      <c r="D65" s="115"/>
      <c r="E65" s="115"/>
      <c r="F65" s="116"/>
      <c r="G65" s="117">
        <f>SUM(G63:G64)</f>
        <v>1236000</v>
      </c>
    </row>
    <row r="66" spans="1:7" ht="12" customHeight="1" x14ac:dyDescent="0.2">
      <c r="A66" s="2"/>
      <c r="B66" s="118"/>
      <c r="C66" s="118"/>
      <c r="D66" s="118"/>
      <c r="E66" s="118"/>
      <c r="F66" s="119"/>
      <c r="G66" s="119"/>
    </row>
    <row r="67" spans="1:7" ht="12" customHeight="1" x14ac:dyDescent="0.2">
      <c r="A67" s="6"/>
      <c r="B67" s="120" t="s">
        <v>35</v>
      </c>
      <c r="C67" s="121"/>
      <c r="D67" s="121"/>
      <c r="E67" s="121"/>
      <c r="F67" s="121"/>
      <c r="G67" s="122">
        <f>G27+G32+G41+G59+G65</f>
        <v>14595117.800000001</v>
      </c>
    </row>
    <row r="68" spans="1:7" ht="12" customHeight="1" x14ac:dyDescent="0.2">
      <c r="A68" s="6"/>
      <c r="B68" s="123" t="s">
        <v>36</v>
      </c>
      <c r="C68" s="124"/>
      <c r="D68" s="124"/>
      <c r="E68" s="124"/>
      <c r="F68" s="124"/>
      <c r="G68" s="125">
        <f>G67*0.05</f>
        <v>729755.89000000013</v>
      </c>
    </row>
    <row r="69" spans="1:7" ht="12" customHeight="1" x14ac:dyDescent="0.2">
      <c r="A69" s="6"/>
      <c r="B69" s="126" t="s">
        <v>37</v>
      </c>
      <c r="C69" s="127"/>
      <c r="D69" s="127"/>
      <c r="E69" s="127"/>
      <c r="F69" s="127"/>
      <c r="G69" s="128">
        <f>G68+G67</f>
        <v>15324873.690000001</v>
      </c>
    </row>
    <row r="70" spans="1:7" ht="12" customHeight="1" x14ac:dyDescent="0.2">
      <c r="A70" s="6"/>
      <c r="B70" s="123" t="s">
        <v>38</v>
      </c>
      <c r="C70" s="124"/>
      <c r="D70" s="124"/>
      <c r="E70" s="124"/>
      <c r="F70" s="124"/>
      <c r="G70" s="125">
        <f>G12</f>
        <v>18278400</v>
      </c>
    </row>
    <row r="71" spans="1:7" ht="12" customHeight="1" x14ac:dyDescent="0.2">
      <c r="A71" s="6"/>
      <c r="B71" s="129" t="s">
        <v>39</v>
      </c>
      <c r="C71" s="130"/>
      <c r="D71" s="130"/>
      <c r="E71" s="130"/>
      <c r="F71" s="130"/>
      <c r="G71" s="131">
        <f>G70-G69</f>
        <v>2953526.3099999987</v>
      </c>
    </row>
    <row r="72" spans="1:7" ht="12" customHeight="1" x14ac:dyDescent="0.2">
      <c r="A72" s="6"/>
      <c r="B72" s="132" t="s">
        <v>113</v>
      </c>
      <c r="C72" s="133"/>
      <c r="D72" s="133"/>
      <c r="E72" s="133"/>
      <c r="F72" s="133"/>
      <c r="G72" s="134"/>
    </row>
    <row r="73" spans="1:7" ht="12.75" customHeight="1" thickBot="1" x14ac:dyDescent="0.25">
      <c r="A73" s="6"/>
      <c r="B73" s="135"/>
      <c r="C73" s="133"/>
      <c r="D73" s="133"/>
      <c r="E73" s="133"/>
      <c r="F73" s="133"/>
      <c r="G73" s="134"/>
    </row>
    <row r="74" spans="1:7" ht="12" customHeight="1" x14ac:dyDescent="0.2">
      <c r="A74" s="6"/>
      <c r="B74" s="136" t="s">
        <v>114</v>
      </c>
      <c r="C74" s="137"/>
      <c r="D74" s="137"/>
      <c r="E74" s="137"/>
      <c r="F74" s="138"/>
      <c r="G74" s="134"/>
    </row>
    <row r="75" spans="1:7" ht="12" customHeight="1" x14ac:dyDescent="0.2">
      <c r="A75" s="6"/>
      <c r="B75" s="139" t="s">
        <v>40</v>
      </c>
      <c r="C75" s="140"/>
      <c r="D75" s="140"/>
      <c r="E75" s="140"/>
      <c r="F75" s="141"/>
      <c r="G75" s="134"/>
    </row>
    <row r="76" spans="1:7" ht="12" customHeight="1" x14ac:dyDescent="0.2">
      <c r="A76" s="6"/>
      <c r="B76" s="139" t="s">
        <v>41</v>
      </c>
      <c r="C76" s="140"/>
      <c r="D76" s="140"/>
      <c r="E76" s="140"/>
      <c r="F76" s="141"/>
      <c r="G76" s="134"/>
    </row>
    <row r="77" spans="1:7" ht="12" customHeight="1" x14ac:dyDescent="0.2">
      <c r="A77" s="6"/>
      <c r="B77" s="139" t="s">
        <v>42</v>
      </c>
      <c r="C77" s="140"/>
      <c r="D77" s="140"/>
      <c r="E77" s="140"/>
      <c r="F77" s="141"/>
      <c r="G77" s="134"/>
    </row>
    <row r="78" spans="1:7" ht="12" customHeight="1" x14ac:dyDescent="0.2">
      <c r="A78" s="6"/>
      <c r="B78" s="139" t="s">
        <v>43</v>
      </c>
      <c r="C78" s="140"/>
      <c r="D78" s="140"/>
      <c r="E78" s="140"/>
      <c r="F78" s="141"/>
      <c r="G78" s="134"/>
    </row>
    <row r="79" spans="1:7" ht="12" customHeight="1" x14ac:dyDescent="0.2">
      <c r="A79" s="6"/>
      <c r="B79" s="139" t="s">
        <v>44</v>
      </c>
      <c r="C79" s="140"/>
      <c r="D79" s="140"/>
      <c r="E79" s="140"/>
      <c r="F79" s="141"/>
      <c r="G79" s="134"/>
    </row>
    <row r="80" spans="1:7" ht="12.75" customHeight="1" thickBot="1" x14ac:dyDescent="0.25">
      <c r="A80" s="6"/>
      <c r="B80" s="142" t="s">
        <v>45</v>
      </c>
      <c r="C80" s="143"/>
      <c r="D80" s="143"/>
      <c r="E80" s="143"/>
      <c r="F80" s="144"/>
      <c r="G80" s="134"/>
    </row>
    <row r="81" spans="1:7" ht="12.75" customHeight="1" x14ac:dyDescent="0.2">
      <c r="A81" s="6"/>
      <c r="B81" s="135"/>
      <c r="C81" s="140"/>
      <c r="D81" s="140"/>
      <c r="E81" s="140"/>
      <c r="F81" s="140"/>
      <c r="G81" s="134"/>
    </row>
    <row r="82" spans="1:7" ht="15" customHeight="1" thickBot="1" x14ac:dyDescent="0.25">
      <c r="A82" s="6"/>
      <c r="B82" s="145" t="s">
        <v>46</v>
      </c>
      <c r="C82" s="146"/>
      <c r="D82" s="147"/>
      <c r="E82" s="148"/>
      <c r="F82" s="148"/>
      <c r="G82" s="134"/>
    </row>
    <row r="83" spans="1:7" ht="12" customHeight="1" x14ac:dyDescent="0.2">
      <c r="A83" s="6"/>
      <c r="B83" s="149" t="s">
        <v>33</v>
      </c>
      <c r="C83" s="150" t="s">
        <v>47</v>
      </c>
      <c r="D83" s="151" t="s">
        <v>48</v>
      </c>
      <c r="E83" s="148"/>
      <c r="F83" s="148"/>
      <c r="G83" s="134"/>
    </row>
    <row r="84" spans="1:7" ht="12" customHeight="1" x14ac:dyDescent="0.2">
      <c r="A84" s="6"/>
      <c r="B84" s="152" t="s">
        <v>49</v>
      </c>
      <c r="C84" s="153">
        <f>+G27</f>
        <v>1575000</v>
      </c>
      <c r="D84" s="154">
        <f>(C84/C90)</f>
        <v>0.10277409340265824</v>
      </c>
      <c r="E84" s="148"/>
      <c r="F84" s="148"/>
      <c r="G84" s="134"/>
    </row>
    <row r="85" spans="1:7" ht="12" customHeight="1" x14ac:dyDescent="0.2">
      <c r="A85" s="6"/>
      <c r="B85" s="152" t="s">
        <v>50</v>
      </c>
      <c r="C85" s="153">
        <f>+G32</f>
        <v>0</v>
      </c>
      <c r="D85" s="154">
        <f>+C85/C90</f>
        <v>0</v>
      </c>
      <c r="E85" s="148"/>
      <c r="F85" s="148"/>
      <c r="G85" s="134"/>
    </row>
    <row r="86" spans="1:7" ht="12" customHeight="1" x14ac:dyDescent="0.2">
      <c r="A86" s="6"/>
      <c r="B86" s="152" t="s">
        <v>51</v>
      </c>
      <c r="C86" s="153">
        <f>+G41</f>
        <v>1713600</v>
      </c>
      <c r="D86" s="154">
        <f>(C86/C90)</f>
        <v>0.11181821362209217</v>
      </c>
      <c r="E86" s="148"/>
      <c r="F86" s="148"/>
      <c r="G86" s="134"/>
    </row>
    <row r="87" spans="1:7" ht="12" customHeight="1" x14ac:dyDescent="0.2">
      <c r="A87" s="6"/>
      <c r="B87" s="152" t="s">
        <v>28</v>
      </c>
      <c r="C87" s="153">
        <f>+G59</f>
        <v>10070517.800000001</v>
      </c>
      <c r="D87" s="154">
        <f>(C87/C90)</f>
        <v>0.65713545205735391</v>
      </c>
      <c r="E87" s="148"/>
      <c r="F87" s="148"/>
      <c r="G87" s="134"/>
    </row>
    <row r="88" spans="1:7" ht="12" customHeight="1" x14ac:dyDescent="0.2">
      <c r="A88" s="6"/>
      <c r="B88" s="152" t="s">
        <v>52</v>
      </c>
      <c r="C88" s="155">
        <f>+G65</f>
        <v>1236000</v>
      </c>
      <c r="D88" s="154">
        <f>(C88/C90)</f>
        <v>8.0653193298847986E-2</v>
      </c>
      <c r="E88" s="156"/>
      <c r="F88" s="156"/>
      <c r="G88" s="134"/>
    </row>
    <row r="89" spans="1:7" ht="12" customHeight="1" x14ac:dyDescent="0.2">
      <c r="A89" s="6"/>
      <c r="B89" s="152" t="s">
        <v>53</v>
      </c>
      <c r="C89" s="155">
        <f>+G68</f>
        <v>729755.89000000013</v>
      </c>
      <c r="D89" s="154">
        <f>(C89/C90)</f>
        <v>4.7619047619047623E-2</v>
      </c>
      <c r="E89" s="156"/>
      <c r="F89" s="156"/>
      <c r="G89" s="134"/>
    </row>
    <row r="90" spans="1:7" ht="12.75" customHeight="1" thickBot="1" x14ac:dyDescent="0.25">
      <c r="A90" s="6"/>
      <c r="B90" s="157" t="s">
        <v>54</v>
      </c>
      <c r="C90" s="158">
        <f>SUM(C84:C89)</f>
        <v>15324873.690000001</v>
      </c>
      <c r="D90" s="159">
        <f>SUM(D84:D89)</f>
        <v>1</v>
      </c>
      <c r="E90" s="156"/>
      <c r="F90" s="156"/>
      <c r="G90" s="134"/>
    </row>
    <row r="91" spans="1:7" ht="12" customHeight="1" x14ac:dyDescent="0.2">
      <c r="A91" s="6"/>
      <c r="B91" s="135"/>
      <c r="C91" s="133"/>
      <c r="D91" s="133"/>
      <c r="E91" s="133"/>
      <c r="F91" s="133"/>
      <c r="G91" s="134"/>
    </row>
    <row r="92" spans="1:7" ht="12.75" customHeight="1" x14ac:dyDescent="0.2">
      <c r="A92" s="6"/>
      <c r="B92" s="160"/>
      <c r="C92" s="133"/>
      <c r="D92" s="133"/>
      <c r="E92" s="133"/>
      <c r="F92" s="133"/>
      <c r="G92" s="134"/>
    </row>
    <row r="93" spans="1:7" ht="12" customHeight="1" thickBot="1" x14ac:dyDescent="0.25">
      <c r="A93" s="5"/>
      <c r="B93" s="161"/>
      <c r="C93" s="162" t="s">
        <v>107</v>
      </c>
      <c r="D93" s="163"/>
      <c r="E93" s="164"/>
      <c r="F93" s="165"/>
      <c r="G93" s="134"/>
    </row>
    <row r="94" spans="1:7" ht="12" customHeight="1" x14ac:dyDescent="0.2">
      <c r="A94" s="6"/>
      <c r="B94" s="166" t="s">
        <v>105</v>
      </c>
      <c r="C94" s="167">
        <v>50000</v>
      </c>
      <c r="D94" s="167">
        <v>60000</v>
      </c>
      <c r="E94" s="168">
        <v>80000</v>
      </c>
      <c r="F94" s="169"/>
      <c r="G94" s="170"/>
    </row>
    <row r="95" spans="1:7" ht="12.75" customHeight="1" thickBot="1" x14ac:dyDescent="0.25">
      <c r="A95" s="6"/>
      <c r="B95" s="157" t="s">
        <v>108</v>
      </c>
      <c r="C95" s="158">
        <f>+G69/C94</f>
        <v>306.49747380000002</v>
      </c>
      <c r="D95" s="158">
        <f>+G69/D94</f>
        <v>255.41456150000002</v>
      </c>
      <c r="E95" s="171">
        <f>+G69/E94</f>
        <v>191.56092112500002</v>
      </c>
      <c r="F95" s="169"/>
      <c r="G95" s="170"/>
    </row>
    <row r="96" spans="1:7" ht="15.5" customHeight="1" x14ac:dyDescent="0.2">
      <c r="A96" s="6"/>
      <c r="B96" s="132" t="s">
        <v>55</v>
      </c>
      <c r="C96" s="140"/>
      <c r="D96" s="140"/>
      <c r="E96" s="140"/>
      <c r="F96" s="140"/>
      <c r="G96" s="140"/>
    </row>
    <row r="97" spans="2:7" ht="11.25" customHeight="1" x14ac:dyDescent="0.2">
      <c r="B97" s="172"/>
      <c r="C97" s="172"/>
      <c r="D97" s="172"/>
      <c r="E97" s="172"/>
      <c r="F97" s="172"/>
      <c r="G97" s="172"/>
    </row>
    <row r="98" spans="2:7" ht="11.25" customHeight="1" x14ac:dyDescent="0.2">
      <c r="B98" s="172"/>
      <c r="C98" s="172"/>
      <c r="D98" s="172"/>
      <c r="E98" s="172"/>
      <c r="F98" s="172"/>
      <c r="G98" s="172"/>
    </row>
    <row r="99" spans="2:7" ht="11.25" customHeight="1" x14ac:dyDescent="0.2">
      <c r="B99" s="172"/>
      <c r="C99" s="172"/>
      <c r="D99" s="172"/>
      <c r="E99" s="172"/>
      <c r="F99" s="172"/>
      <c r="G99" s="172"/>
    </row>
    <row r="100" spans="2:7" ht="11.25" customHeight="1" x14ac:dyDescent="0.2">
      <c r="B100" s="172"/>
      <c r="C100" s="172"/>
      <c r="D100" s="172"/>
      <c r="E100" s="172"/>
      <c r="F100" s="172"/>
      <c r="G100" s="172"/>
    </row>
    <row r="101" spans="2:7" ht="11.25" customHeight="1" x14ac:dyDescent="0.2">
      <c r="B101" s="172"/>
      <c r="C101" s="172"/>
      <c r="D101" s="172"/>
      <c r="E101" s="172"/>
      <c r="F101" s="172"/>
      <c r="G101" s="172"/>
    </row>
    <row r="102" spans="2:7" ht="11.25" customHeight="1" x14ac:dyDescent="0.2">
      <c r="B102" s="172"/>
      <c r="C102" s="172"/>
      <c r="D102" s="172"/>
      <c r="E102" s="172"/>
      <c r="F102" s="172"/>
      <c r="G102" s="172"/>
    </row>
    <row r="103" spans="2:7" ht="11.25" customHeight="1" x14ac:dyDescent="0.2">
      <c r="B103" s="172"/>
      <c r="C103" s="172"/>
      <c r="D103" s="172"/>
      <c r="E103" s="172"/>
      <c r="F103" s="172"/>
      <c r="G103" s="172"/>
    </row>
    <row r="104" spans="2:7" ht="11.25" customHeight="1" x14ac:dyDescent="0.2">
      <c r="B104" s="172"/>
      <c r="C104" s="172"/>
      <c r="D104" s="172"/>
      <c r="E104" s="172"/>
      <c r="F104" s="172"/>
      <c r="G104" s="172"/>
    </row>
    <row r="105" spans="2:7" ht="11.25" customHeight="1" x14ac:dyDescent="0.2">
      <c r="B105" s="172"/>
      <c r="C105" s="172"/>
      <c r="D105" s="172"/>
      <c r="E105" s="172"/>
      <c r="F105" s="172"/>
      <c r="G105" s="172"/>
    </row>
    <row r="106" spans="2:7" ht="11.25" customHeight="1" x14ac:dyDescent="0.2">
      <c r="B106" s="172"/>
      <c r="C106" s="172"/>
      <c r="D106" s="172"/>
      <c r="E106" s="172"/>
      <c r="F106" s="172"/>
      <c r="G106" s="172"/>
    </row>
    <row r="107" spans="2:7" ht="11.25" customHeight="1" x14ac:dyDescent="0.2">
      <c r="B107" s="172"/>
      <c r="C107" s="172"/>
      <c r="D107" s="172"/>
      <c r="E107" s="172"/>
      <c r="F107" s="172"/>
      <c r="G107" s="172"/>
    </row>
    <row r="108" spans="2:7" ht="11.25" customHeight="1" x14ac:dyDescent="0.2">
      <c r="B108" s="172"/>
      <c r="C108" s="172"/>
      <c r="D108" s="172"/>
      <c r="E108" s="172"/>
      <c r="F108" s="172"/>
      <c r="G108" s="172"/>
    </row>
    <row r="109" spans="2:7" ht="11.25" customHeight="1" x14ac:dyDescent="0.2">
      <c r="B109" s="172"/>
      <c r="C109" s="172"/>
      <c r="D109" s="172"/>
      <c r="E109" s="172"/>
      <c r="F109" s="172"/>
      <c r="G109" s="172"/>
    </row>
    <row r="110" spans="2:7" ht="11.25" customHeight="1" x14ac:dyDescent="0.2">
      <c r="B110" s="172"/>
      <c r="C110" s="172"/>
      <c r="D110" s="172"/>
      <c r="E110" s="172"/>
      <c r="F110" s="172"/>
      <c r="G110" s="172"/>
    </row>
    <row r="111" spans="2:7" ht="11.25" customHeight="1" x14ac:dyDescent="0.2">
      <c r="B111" s="172"/>
      <c r="C111" s="172"/>
      <c r="D111" s="172"/>
      <c r="E111" s="172"/>
      <c r="F111" s="172"/>
      <c r="G111" s="172"/>
    </row>
    <row r="112" spans="2:7" ht="11.25" customHeight="1" x14ac:dyDescent="0.2">
      <c r="B112" s="172"/>
      <c r="C112" s="172"/>
      <c r="D112" s="172"/>
      <c r="E112" s="172"/>
      <c r="F112" s="172"/>
      <c r="G112" s="172"/>
    </row>
    <row r="113" spans="2:7" ht="11.25" customHeight="1" x14ac:dyDescent="0.2">
      <c r="B113" s="172"/>
      <c r="C113" s="172"/>
      <c r="D113" s="172"/>
      <c r="E113" s="172"/>
      <c r="F113" s="172"/>
      <c r="G113" s="172"/>
    </row>
    <row r="114" spans="2:7" ht="11.25" customHeight="1" x14ac:dyDescent="0.2">
      <c r="B114" s="172"/>
      <c r="C114" s="172"/>
      <c r="D114" s="172"/>
      <c r="E114" s="172"/>
      <c r="F114" s="172"/>
      <c r="G114" s="172"/>
    </row>
    <row r="115" spans="2:7" ht="11.25" customHeight="1" x14ac:dyDescent="0.2">
      <c r="B115" s="172"/>
      <c r="C115" s="172"/>
      <c r="D115" s="172"/>
      <c r="E115" s="172"/>
      <c r="F115" s="172"/>
      <c r="G115" s="172"/>
    </row>
    <row r="116" spans="2:7" ht="11.25" customHeight="1" x14ac:dyDescent="0.2">
      <c r="B116" s="172"/>
      <c r="C116" s="172"/>
      <c r="D116" s="172"/>
      <c r="E116" s="172"/>
      <c r="F116" s="172"/>
      <c r="G116" s="172"/>
    </row>
    <row r="117" spans="2:7" ht="11.25" customHeight="1" x14ac:dyDescent="0.2">
      <c r="B117" s="172"/>
      <c r="C117" s="172"/>
      <c r="D117" s="172"/>
      <c r="E117" s="172"/>
      <c r="F117" s="172"/>
      <c r="G117" s="172"/>
    </row>
    <row r="118" spans="2:7" ht="11.25" customHeight="1" x14ac:dyDescent="0.2">
      <c r="B118" s="172"/>
      <c r="C118" s="172"/>
      <c r="D118" s="172"/>
      <c r="E118" s="172"/>
      <c r="F118" s="172"/>
      <c r="G118" s="172"/>
    </row>
    <row r="119" spans="2:7" ht="11.25" customHeight="1" x14ac:dyDescent="0.2">
      <c r="B119" s="172"/>
      <c r="C119" s="172"/>
      <c r="D119" s="172"/>
      <c r="E119" s="172"/>
      <c r="F119" s="172"/>
      <c r="G119" s="172"/>
    </row>
    <row r="120" spans="2:7" ht="11.25" customHeight="1" x14ac:dyDescent="0.2">
      <c r="B120" s="172"/>
      <c r="C120" s="172"/>
      <c r="D120" s="172"/>
      <c r="E120" s="172"/>
      <c r="F120" s="172"/>
      <c r="G120" s="172"/>
    </row>
    <row r="121" spans="2:7" ht="11.25" customHeight="1" x14ac:dyDescent="0.2">
      <c r="B121" s="172"/>
      <c r="C121" s="172"/>
      <c r="D121" s="172"/>
      <c r="E121" s="172"/>
      <c r="F121" s="172"/>
      <c r="G121" s="172"/>
    </row>
    <row r="122" spans="2:7" ht="11.25" customHeight="1" x14ac:dyDescent="0.2">
      <c r="B122" s="172"/>
      <c r="C122" s="172"/>
      <c r="D122" s="172"/>
      <c r="E122" s="172"/>
      <c r="F122" s="172"/>
      <c r="G122" s="172"/>
    </row>
    <row r="123" spans="2:7" ht="11.25" customHeight="1" x14ac:dyDescent="0.2">
      <c r="B123" s="172"/>
      <c r="C123" s="172"/>
      <c r="D123" s="172"/>
      <c r="E123" s="172"/>
      <c r="F123" s="172"/>
      <c r="G123" s="172"/>
    </row>
    <row r="124" spans="2:7" ht="11.25" customHeight="1" x14ac:dyDescent="0.2">
      <c r="B124" s="172"/>
      <c r="C124" s="172"/>
      <c r="D124" s="172"/>
      <c r="E124" s="172"/>
      <c r="F124" s="172"/>
      <c r="G124" s="172"/>
    </row>
    <row r="125" spans="2:7" ht="11.25" customHeight="1" x14ac:dyDescent="0.2">
      <c r="B125" s="172"/>
      <c r="C125" s="172"/>
      <c r="D125" s="172"/>
      <c r="E125" s="172"/>
      <c r="F125" s="172"/>
      <c r="G125" s="172"/>
    </row>
    <row r="126" spans="2:7" ht="11.25" customHeight="1" x14ac:dyDescent="0.2">
      <c r="B126" s="172"/>
      <c r="C126" s="172"/>
      <c r="D126" s="172"/>
      <c r="E126" s="172"/>
      <c r="F126" s="172"/>
      <c r="G126" s="172"/>
    </row>
    <row r="127" spans="2:7" ht="11.25" customHeight="1" x14ac:dyDescent="0.2">
      <c r="B127" s="172"/>
      <c r="C127" s="172"/>
      <c r="D127" s="172"/>
      <c r="E127" s="172"/>
      <c r="F127" s="172"/>
      <c r="G127" s="172"/>
    </row>
    <row r="128" spans="2:7" ht="11.25" customHeight="1" x14ac:dyDescent="0.2">
      <c r="B128" s="172"/>
      <c r="C128" s="172"/>
      <c r="D128" s="172"/>
      <c r="E128" s="172"/>
      <c r="F128" s="172"/>
      <c r="G128" s="172"/>
    </row>
    <row r="129" spans="2:7" ht="11.25" customHeight="1" x14ac:dyDescent="0.2">
      <c r="B129" s="172"/>
      <c r="C129" s="172"/>
      <c r="D129" s="172"/>
      <c r="E129" s="172"/>
      <c r="F129" s="172"/>
      <c r="G129" s="172"/>
    </row>
    <row r="130" spans="2:7" ht="11.25" customHeight="1" x14ac:dyDescent="0.2">
      <c r="B130" s="172"/>
      <c r="C130" s="172"/>
      <c r="D130" s="172"/>
      <c r="E130" s="172"/>
      <c r="F130" s="172"/>
      <c r="G130" s="172"/>
    </row>
    <row r="131" spans="2:7" ht="11.25" customHeight="1" x14ac:dyDescent="0.2">
      <c r="B131" s="172"/>
      <c r="C131" s="172"/>
      <c r="D131" s="172"/>
      <c r="E131" s="172"/>
      <c r="F131" s="172"/>
      <c r="G131" s="172"/>
    </row>
    <row r="132" spans="2:7" ht="11.25" customHeight="1" x14ac:dyDescent="0.2">
      <c r="B132" s="172"/>
      <c r="C132" s="172"/>
      <c r="D132" s="172"/>
      <c r="E132" s="172"/>
      <c r="F132" s="172"/>
      <c r="G132" s="172"/>
    </row>
    <row r="133" spans="2:7" ht="11.25" customHeight="1" x14ac:dyDescent="0.2">
      <c r="B133" s="172"/>
      <c r="C133" s="172"/>
      <c r="D133" s="172"/>
      <c r="E133" s="172"/>
      <c r="F133" s="172"/>
      <c r="G133" s="172"/>
    </row>
    <row r="134" spans="2:7" ht="11.25" customHeight="1" x14ac:dyDescent="0.2">
      <c r="B134" s="172"/>
      <c r="C134" s="172"/>
      <c r="D134" s="172"/>
      <c r="E134" s="172"/>
      <c r="F134" s="172"/>
      <c r="G134" s="172"/>
    </row>
    <row r="135" spans="2:7" ht="11.25" customHeight="1" x14ac:dyDescent="0.2">
      <c r="B135" s="172"/>
      <c r="C135" s="172"/>
      <c r="D135" s="172"/>
      <c r="E135" s="172"/>
      <c r="F135" s="172"/>
      <c r="G135" s="172"/>
    </row>
    <row r="136" spans="2:7" ht="11.25" customHeight="1" x14ac:dyDescent="0.2">
      <c r="B136" s="172"/>
      <c r="C136" s="172"/>
      <c r="D136" s="172"/>
      <c r="E136" s="172"/>
      <c r="F136" s="172"/>
      <c r="G136" s="172"/>
    </row>
    <row r="137" spans="2:7" ht="11.25" customHeight="1" x14ac:dyDescent="0.2">
      <c r="B137" s="172"/>
      <c r="C137" s="172"/>
      <c r="D137" s="172"/>
      <c r="E137" s="172"/>
      <c r="F137" s="172"/>
      <c r="G137" s="172"/>
    </row>
    <row r="138" spans="2:7" ht="11.25" customHeight="1" x14ac:dyDescent="0.2">
      <c r="B138" s="172"/>
      <c r="C138" s="172"/>
      <c r="D138" s="172"/>
      <c r="E138" s="172"/>
      <c r="F138" s="172"/>
      <c r="G138" s="172"/>
    </row>
    <row r="139" spans="2:7" ht="11.25" customHeight="1" x14ac:dyDescent="0.2">
      <c r="B139" s="172"/>
      <c r="C139" s="172"/>
      <c r="D139" s="172"/>
      <c r="E139" s="172"/>
      <c r="F139" s="172"/>
      <c r="G139" s="172"/>
    </row>
    <row r="140" spans="2:7" ht="11.25" customHeight="1" x14ac:dyDescent="0.2">
      <c r="B140" s="172"/>
      <c r="C140" s="172"/>
      <c r="D140" s="172"/>
      <c r="E140" s="172"/>
      <c r="F140" s="172"/>
      <c r="G140" s="172"/>
    </row>
    <row r="141" spans="2:7" ht="11.25" customHeight="1" x14ac:dyDescent="0.2">
      <c r="B141" s="172"/>
      <c r="C141" s="172"/>
      <c r="D141" s="172"/>
      <c r="E141" s="172"/>
      <c r="F141" s="172"/>
      <c r="G141" s="172"/>
    </row>
    <row r="142" spans="2:7" ht="11.25" customHeight="1" x14ac:dyDescent="0.2">
      <c r="B142" s="172"/>
      <c r="C142" s="172"/>
      <c r="D142" s="172"/>
      <c r="E142" s="172"/>
      <c r="F142" s="172"/>
      <c r="G142" s="172"/>
    </row>
    <row r="143" spans="2:7" ht="11.25" customHeight="1" x14ac:dyDescent="0.2">
      <c r="B143" s="172"/>
      <c r="C143" s="172"/>
      <c r="D143" s="172"/>
      <c r="E143" s="172"/>
      <c r="F143" s="172"/>
      <c r="G143" s="172"/>
    </row>
    <row r="144" spans="2:7" ht="11.25" customHeight="1" x14ac:dyDescent="0.2">
      <c r="B144" s="172"/>
      <c r="C144" s="172"/>
      <c r="D144" s="172"/>
      <c r="E144" s="172"/>
      <c r="F144" s="172"/>
      <c r="G144" s="172"/>
    </row>
    <row r="145" spans="2:7" ht="11.25" customHeight="1" x14ac:dyDescent="0.2">
      <c r="B145" s="172"/>
      <c r="C145" s="172"/>
      <c r="D145" s="172"/>
      <c r="E145" s="172"/>
      <c r="F145" s="172"/>
      <c r="G145" s="172"/>
    </row>
    <row r="146" spans="2:7" ht="11.25" customHeight="1" x14ac:dyDescent="0.2">
      <c r="B146" s="172"/>
      <c r="C146" s="172"/>
      <c r="D146" s="172"/>
      <c r="E146" s="172"/>
      <c r="F146" s="172"/>
      <c r="G146" s="172"/>
    </row>
    <row r="147" spans="2:7" ht="11.25" customHeight="1" x14ac:dyDescent="0.2">
      <c r="B147" s="172"/>
      <c r="C147" s="172"/>
      <c r="D147" s="172"/>
      <c r="E147" s="172"/>
      <c r="F147" s="172"/>
      <c r="G147" s="172"/>
    </row>
    <row r="148" spans="2:7" ht="11.25" customHeight="1" x14ac:dyDescent="0.2">
      <c r="B148" s="172"/>
      <c r="C148" s="172"/>
      <c r="D148" s="172"/>
      <c r="E148" s="172"/>
      <c r="F148" s="172"/>
      <c r="G148" s="172"/>
    </row>
    <row r="149" spans="2:7" ht="11.25" customHeight="1" x14ac:dyDescent="0.2">
      <c r="B149" s="172"/>
      <c r="C149" s="172"/>
      <c r="D149" s="172"/>
      <c r="E149" s="172"/>
      <c r="F149" s="172"/>
      <c r="G149" s="172"/>
    </row>
    <row r="150" spans="2:7" ht="11.25" customHeight="1" x14ac:dyDescent="0.2">
      <c r="B150" s="172"/>
      <c r="C150" s="172"/>
      <c r="D150" s="172"/>
      <c r="E150" s="172"/>
      <c r="F150" s="172"/>
      <c r="G150" s="172"/>
    </row>
    <row r="151" spans="2:7" ht="11.25" customHeight="1" x14ac:dyDescent="0.2">
      <c r="B151" s="172"/>
      <c r="C151" s="172"/>
      <c r="D151" s="172"/>
      <c r="E151" s="172"/>
      <c r="F151" s="172"/>
      <c r="G151" s="172"/>
    </row>
    <row r="152" spans="2:7" ht="11.25" customHeight="1" x14ac:dyDescent="0.2">
      <c r="B152" s="172"/>
      <c r="C152" s="172"/>
      <c r="D152" s="172"/>
      <c r="E152" s="172"/>
      <c r="F152" s="172"/>
      <c r="G152" s="172"/>
    </row>
    <row r="153" spans="2:7" ht="11.25" customHeight="1" x14ac:dyDescent="0.2">
      <c r="B153" s="172"/>
      <c r="C153" s="172"/>
      <c r="D153" s="172"/>
      <c r="E153" s="172"/>
      <c r="F153" s="172"/>
      <c r="G153" s="172"/>
    </row>
    <row r="154" spans="2:7" ht="11.25" customHeight="1" x14ac:dyDescent="0.2">
      <c r="B154" s="172"/>
      <c r="C154" s="172"/>
      <c r="D154" s="172"/>
      <c r="E154" s="172"/>
      <c r="F154" s="172"/>
      <c r="G154" s="172"/>
    </row>
    <row r="155" spans="2:7" ht="11.25" customHeight="1" x14ac:dyDescent="0.2">
      <c r="B155" s="172"/>
      <c r="C155" s="172"/>
      <c r="D155" s="172"/>
      <c r="E155" s="172"/>
      <c r="F155" s="172"/>
      <c r="G155" s="172"/>
    </row>
    <row r="156" spans="2:7" ht="11.25" customHeight="1" x14ac:dyDescent="0.2">
      <c r="B156" s="172"/>
      <c r="C156" s="172"/>
      <c r="D156" s="172"/>
      <c r="E156" s="172"/>
      <c r="F156" s="172"/>
      <c r="G156" s="172"/>
    </row>
    <row r="157" spans="2:7" ht="11.25" customHeight="1" x14ac:dyDescent="0.2">
      <c r="B157" s="172"/>
      <c r="C157" s="172"/>
      <c r="D157" s="172"/>
      <c r="E157" s="172"/>
      <c r="F157" s="172"/>
      <c r="G157" s="172"/>
    </row>
    <row r="158" spans="2:7" ht="11.25" customHeight="1" x14ac:dyDescent="0.2">
      <c r="B158" s="172"/>
      <c r="C158" s="172"/>
      <c r="D158" s="172"/>
      <c r="E158" s="172"/>
      <c r="F158" s="172"/>
      <c r="G158" s="172"/>
    </row>
    <row r="159" spans="2:7" ht="11.25" customHeight="1" x14ac:dyDescent="0.2">
      <c r="B159" s="172"/>
      <c r="C159" s="172"/>
      <c r="D159" s="172"/>
      <c r="E159" s="172"/>
      <c r="F159" s="172"/>
      <c r="G159" s="172"/>
    </row>
    <row r="160" spans="2:7" ht="11.25" customHeight="1" x14ac:dyDescent="0.2">
      <c r="B160" s="172"/>
      <c r="C160" s="172"/>
      <c r="D160" s="172"/>
      <c r="E160" s="172"/>
      <c r="F160" s="172"/>
      <c r="G160" s="172"/>
    </row>
    <row r="161" spans="2:7" ht="11.25" customHeight="1" x14ac:dyDescent="0.2">
      <c r="B161" s="172"/>
      <c r="C161" s="172"/>
      <c r="D161" s="172"/>
      <c r="E161" s="172"/>
      <c r="F161" s="172"/>
      <c r="G161" s="172"/>
    </row>
    <row r="162" spans="2:7" ht="11.25" customHeight="1" x14ac:dyDescent="0.2">
      <c r="B162" s="172"/>
      <c r="C162" s="172"/>
      <c r="D162" s="172"/>
      <c r="E162" s="172"/>
      <c r="F162" s="172"/>
      <c r="G162" s="172"/>
    </row>
    <row r="163" spans="2:7" ht="11.25" customHeight="1" x14ac:dyDescent="0.2">
      <c r="B163" s="172"/>
      <c r="C163" s="172"/>
      <c r="D163" s="172"/>
      <c r="E163" s="172"/>
      <c r="F163" s="172"/>
      <c r="G163" s="172"/>
    </row>
    <row r="164" spans="2:7" ht="11.25" customHeight="1" x14ac:dyDescent="0.2">
      <c r="B164" s="172"/>
      <c r="C164" s="172"/>
      <c r="D164" s="172"/>
      <c r="E164" s="172"/>
      <c r="F164" s="172"/>
      <c r="G164" s="172"/>
    </row>
    <row r="165" spans="2:7" ht="11.25" customHeight="1" x14ac:dyDescent="0.2">
      <c r="B165" s="172"/>
      <c r="C165" s="172"/>
      <c r="D165" s="172"/>
      <c r="E165" s="172"/>
      <c r="F165" s="172"/>
      <c r="G165" s="172"/>
    </row>
    <row r="166" spans="2:7" ht="11.25" customHeight="1" x14ac:dyDescent="0.2">
      <c r="B166" s="172"/>
      <c r="C166" s="172"/>
      <c r="D166" s="172"/>
      <c r="E166" s="172"/>
      <c r="F166" s="172"/>
      <c r="G166" s="172"/>
    </row>
    <row r="167" spans="2:7" ht="11.25" customHeight="1" x14ac:dyDescent="0.2">
      <c r="B167" s="172"/>
      <c r="C167" s="172"/>
      <c r="D167" s="172"/>
      <c r="E167" s="172"/>
      <c r="F167" s="172"/>
      <c r="G167" s="172"/>
    </row>
    <row r="168" spans="2:7" ht="11.25" customHeight="1" x14ac:dyDescent="0.2">
      <c r="B168" s="172"/>
      <c r="C168" s="172"/>
      <c r="D168" s="172"/>
      <c r="E168" s="172"/>
      <c r="F168" s="172"/>
      <c r="G168" s="172"/>
    </row>
    <row r="169" spans="2:7" ht="11.25" customHeight="1" x14ac:dyDescent="0.2">
      <c r="B169" s="172"/>
      <c r="C169" s="172"/>
      <c r="D169" s="172"/>
      <c r="E169" s="172"/>
      <c r="F169" s="172"/>
      <c r="G169" s="172"/>
    </row>
    <row r="170" spans="2:7" ht="11.25" customHeight="1" x14ac:dyDescent="0.2">
      <c r="B170" s="172"/>
      <c r="C170" s="172"/>
      <c r="D170" s="172"/>
      <c r="E170" s="172"/>
      <c r="F170" s="172"/>
      <c r="G170" s="172"/>
    </row>
    <row r="171" spans="2:7" ht="11.25" customHeight="1" x14ac:dyDescent="0.2">
      <c r="B171" s="172"/>
      <c r="C171" s="172"/>
      <c r="D171" s="172"/>
      <c r="E171" s="172"/>
      <c r="F171" s="172"/>
      <c r="G171" s="172"/>
    </row>
    <row r="172" spans="2:7" ht="11.25" customHeight="1" x14ac:dyDescent="0.2">
      <c r="B172" s="172"/>
      <c r="C172" s="172"/>
      <c r="D172" s="172"/>
      <c r="E172" s="172"/>
      <c r="F172" s="172"/>
      <c r="G172" s="172"/>
    </row>
    <row r="173" spans="2:7" ht="11.25" customHeight="1" x14ac:dyDescent="0.2">
      <c r="B173" s="172"/>
      <c r="C173" s="172"/>
      <c r="D173" s="172"/>
      <c r="E173" s="172"/>
      <c r="F173" s="172"/>
      <c r="G173" s="172"/>
    </row>
    <row r="174" spans="2:7" ht="11.25" customHeight="1" x14ac:dyDescent="0.2">
      <c r="B174" s="172"/>
      <c r="C174" s="172"/>
      <c r="D174" s="172"/>
      <c r="E174" s="172"/>
      <c r="F174" s="172"/>
      <c r="G174" s="172"/>
    </row>
    <row r="175" spans="2:7" ht="11.25" customHeight="1" x14ac:dyDescent="0.2">
      <c r="B175" s="172"/>
      <c r="C175" s="172"/>
      <c r="D175" s="172"/>
      <c r="E175" s="172"/>
      <c r="F175" s="172"/>
      <c r="G175" s="172"/>
    </row>
    <row r="176" spans="2:7" ht="11.25" customHeight="1" x14ac:dyDescent="0.2">
      <c r="B176" s="172"/>
      <c r="C176" s="172"/>
      <c r="D176" s="172"/>
      <c r="E176" s="172"/>
      <c r="F176" s="172"/>
      <c r="G176" s="172"/>
    </row>
    <row r="177" spans="2:7" ht="11.25" customHeight="1" x14ac:dyDescent="0.2">
      <c r="B177" s="172"/>
      <c r="C177" s="172"/>
      <c r="D177" s="172"/>
      <c r="E177" s="172"/>
      <c r="F177" s="172"/>
      <c r="G177" s="172"/>
    </row>
    <row r="178" spans="2:7" ht="11.25" customHeight="1" x14ac:dyDescent="0.2">
      <c r="B178" s="172"/>
      <c r="C178" s="172"/>
      <c r="D178" s="172"/>
      <c r="E178" s="172"/>
      <c r="F178" s="172"/>
      <c r="G178" s="172"/>
    </row>
    <row r="179" spans="2:7" ht="11.25" customHeight="1" x14ac:dyDescent="0.2">
      <c r="B179" s="172"/>
      <c r="C179" s="172"/>
      <c r="D179" s="172"/>
      <c r="E179" s="172"/>
      <c r="F179" s="172"/>
      <c r="G179" s="172"/>
    </row>
    <row r="180" spans="2:7" ht="11.25" customHeight="1" x14ac:dyDescent="0.2">
      <c r="B180" s="172"/>
      <c r="C180" s="172"/>
      <c r="D180" s="172"/>
      <c r="E180" s="172"/>
      <c r="F180" s="172"/>
      <c r="G180" s="172"/>
    </row>
    <row r="181" spans="2:7" ht="11.25" customHeight="1" x14ac:dyDescent="0.2">
      <c r="B181" s="172"/>
      <c r="C181" s="172"/>
      <c r="D181" s="172"/>
      <c r="E181" s="172"/>
      <c r="F181" s="172"/>
      <c r="G181" s="172"/>
    </row>
    <row r="182" spans="2:7" ht="11.25" customHeight="1" x14ac:dyDescent="0.2">
      <c r="B182" s="172"/>
      <c r="C182" s="172"/>
      <c r="D182" s="172"/>
      <c r="E182" s="172"/>
      <c r="F182" s="172"/>
      <c r="G182" s="172"/>
    </row>
    <row r="183" spans="2:7" ht="11.25" customHeight="1" x14ac:dyDescent="0.2">
      <c r="B183" s="172"/>
      <c r="C183" s="172"/>
      <c r="D183" s="172"/>
      <c r="E183" s="172"/>
      <c r="F183" s="172"/>
      <c r="G183" s="172"/>
    </row>
    <row r="184" spans="2:7" ht="11.25" customHeight="1" x14ac:dyDescent="0.2">
      <c r="B184" s="172"/>
      <c r="C184" s="172"/>
      <c r="D184" s="172"/>
      <c r="E184" s="172"/>
      <c r="F184" s="172"/>
      <c r="G184" s="172"/>
    </row>
    <row r="185" spans="2:7" ht="11.25" customHeight="1" x14ac:dyDescent="0.2">
      <c r="B185" s="172"/>
      <c r="C185" s="172"/>
      <c r="D185" s="172"/>
      <c r="E185" s="172"/>
      <c r="F185" s="172"/>
      <c r="G185" s="172"/>
    </row>
    <row r="186" spans="2:7" ht="11.25" customHeight="1" x14ac:dyDescent="0.2">
      <c r="B186" s="172"/>
      <c r="C186" s="172"/>
      <c r="D186" s="172"/>
      <c r="E186" s="172"/>
      <c r="F186" s="172"/>
      <c r="G186" s="172"/>
    </row>
    <row r="187" spans="2:7" ht="11.25" customHeight="1" x14ac:dyDescent="0.2">
      <c r="B187" s="172"/>
      <c r="C187" s="172"/>
      <c r="D187" s="172"/>
      <c r="E187" s="172"/>
      <c r="F187" s="172"/>
      <c r="G187" s="172"/>
    </row>
    <row r="188" spans="2:7" ht="11.25" customHeight="1" x14ac:dyDescent="0.2">
      <c r="B188" s="172"/>
      <c r="C188" s="172"/>
      <c r="D188" s="172"/>
      <c r="E188" s="172"/>
      <c r="F188" s="172"/>
      <c r="G188" s="172"/>
    </row>
    <row r="189" spans="2:7" ht="11.25" customHeight="1" x14ac:dyDescent="0.2">
      <c r="B189" s="172"/>
      <c r="C189" s="172"/>
      <c r="D189" s="172"/>
      <c r="E189" s="172"/>
      <c r="F189" s="172"/>
      <c r="G189" s="172"/>
    </row>
    <row r="190" spans="2:7" ht="11.25" customHeight="1" x14ac:dyDescent="0.2">
      <c r="B190" s="172"/>
      <c r="C190" s="172"/>
      <c r="D190" s="172"/>
      <c r="E190" s="172"/>
      <c r="F190" s="172"/>
      <c r="G190" s="172"/>
    </row>
    <row r="191" spans="2:7" ht="11.25" customHeight="1" x14ac:dyDescent="0.2">
      <c r="B191" s="172"/>
      <c r="C191" s="172"/>
      <c r="D191" s="172"/>
      <c r="E191" s="172"/>
      <c r="F191" s="172"/>
      <c r="G191" s="172"/>
    </row>
    <row r="192" spans="2:7" ht="11.25" customHeight="1" x14ac:dyDescent="0.2">
      <c r="B192" s="172"/>
      <c r="C192" s="172"/>
      <c r="D192" s="172"/>
      <c r="E192" s="172"/>
      <c r="F192" s="172"/>
      <c r="G192" s="172"/>
    </row>
    <row r="193" spans="2:7" ht="11.25" customHeight="1" x14ac:dyDescent="0.2">
      <c r="B193" s="172"/>
      <c r="C193" s="172"/>
      <c r="D193" s="172"/>
      <c r="E193" s="172"/>
      <c r="F193" s="172"/>
      <c r="G193" s="172"/>
    </row>
    <row r="194" spans="2:7" ht="11.25" customHeight="1" x14ac:dyDescent="0.2">
      <c r="B194" s="172"/>
      <c r="C194" s="172"/>
      <c r="D194" s="172"/>
      <c r="E194" s="172"/>
      <c r="F194" s="172"/>
      <c r="G194" s="172"/>
    </row>
    <row r="195" spans="2:7" ht="11.25" customHeight="1" x14ac:dyDescent="0.2">
      <c r="B195" s="172"/>
      <c r="C195" s="172"/>
      <c r="D195" s="172"/>
      <c r="E195" s="172"/>
      <c r="F195" s="172"/>
      <c r="G195" s="172"/>
    </row>
    <row r="196" spans="2:7" ht="11.25" customHeight="1" x14ac:dyDescent="0.2">
      <c r="B196" s="172"/>
      <c r="C196" s="172"/>
      <c r="D196" s="172"/>
      <c r="E196" s="172"/>
      <c r="F196" s="172"/>
      <c r="G196" s="172"/>
    </row>
    <row r="197" spans="2:7" ht="11.25" customHeight="1" x14ac:dyDescent="0.2">
      <c r="B197" s="172"/>
      <c r="C197" s="172"/>
      <c r="D197" s="172"/>
      <c r="E197" s="172"/>
      <c r="F197" s="172"/>
      <c r="G197" s="172"/>
    </row>
    <row r="198" spans="2:7" ht="11.25" customHeight="1" x14ac:dyDescent="0.2">
      <c r="B198" s="172"/>
      <c r="C198" s="172"/>
      <c r="D198" s="172"/>
      <c r="E198" s="172"/>
      <c r="F198" s="172"/>
      <c r="G198" s="172"/>
    </row>
    <row r="199" spans="2:7" ht="11.25" customHeight="1" x14ac:dyDescent="0.2">
      <c r="B199" s="172"/>
      <c r="C199" s="172"/>
      <c r="D199" s="172"/>
      <c r="E199" s="172"/>
      <c r="F199" s="172"/>
      <c r="G199" s="172"/>
    </row>
    <row r="200" spans="2:7" ht="11.25" customHeight="1" x14ac:dyDescent="0.2">
      <c r="B200" s="172"/>
      <c r="C200" s="172"/>
      <c r="D200" s="172"/>
      <c r="E200" s="172"/>
      <c r="F200" s="172"/>
      <c r="G200" s="172"/>
    </row>
    <row r="201" spans="2:7" ht="11.25" customHeight="1" x14ac:dyDescent="0.2">
      <c r="B201" s="172"/>
      <c r="C201" s="172"/>
      <c r="D201" s="172"/>
      <c r="E201" s="172"/>
      <c r="F201" s="172"/>
      <c r="G201" s="172"/>
    </row>
    <row r="202" spans="2:7" ht="11.25" customHeight="1" x14ac:dyDescent="0.2">
      <c r="B202" s="172"/>
      <c r="C202" s="172"/>
      <c r="D202" s="172"/>
      <c r="E202" s="172"/>
      <c r="F202" s="172"/>
      <c r="G202" s="172"/>
    </row>
    <row r="203" spans="2:7" ht="11.25" customHeight="1" x14ac:dyDescent="0.2">
      <c r="B203" s="172"/>
      <c r="C203" s="172"/>
      <c r="D203" s="172"/>
      <c r="E203" s="172"/>
      <c r="F203" s="172"/>
      <c r="G203" s="172"/>
    </row>
    <row r="204" spans="2:7" ht="11.25" customHeight="1" x14ac:dyDescent="0.2">
      <c r="B204" s="172"/>
      <c r="C204" s="172"/>
      <c r="D204" s="172"/>
      <c r="E204" s="172"/>
      <c r="F204" s="172"/>
      <c r="G204" s="172"/>
    </row>
    <row r="205" spans="2:7" ht="11.25" customHeight="1" x14ac:dyDescent="0.2">
      <c r="B205" s="172"/>
      <c r="C205" s="172"/>
      <c r="D205" s="172"/>
      <c r="E205" s="172"/>
      <c r="F205" s="172"/>
      <c r="G205" s="172"/>
    </row>
    <row r="206" spans="2:7" ht="11.25" customHeight="1" x14ac:dyDescent="0.2">
      <c r="B206" s="172"/>
      <c r="C206" s="172"/>
      <c r="D206" s="172"/>
      <c r="E206" s="172"/>
      <c r="F206" s="172"/>
      <c r="G206" s="172"/>
    </row>
    <row r="207" spans="2:7" ht="11.25" customHeight="1" x14ac:dyDescent="0.2">
      <c r="B207" s="172"/>
      <c r="C207" s="172"/>
      <c r="D207" s="172"/>
      <c r="E207" s="172"/>
      <c r="F207" s="172"/>
      <c r="G207" s="172"/>
    </row>
    <row r="208" spans="2:7" ht="11.25" customHeight="1" x14ac:dyDescent="0.2">
      <c r="B208" s="172"/>
      <c r="C208" s="172"/>
      <c r="D208" s="172"/>
      <c r="E208" s="172"/>
      <c r="F208" s="172"/>
      <c r="G208" s="172"/>
    </row>
    <row r="209" spans="2:7" ht="11.25" customHeight="1" x14ac:dyDescent="0.2">
      <c r="B209" s="172"/>
      <c r="C209" s="172"/>
      <c r="D209" s="172"/>
      <c r="E209" s="172"/>
      <c r="F209" s="172"/>
      <c r="G209" s="172"/>
    </row>
    <row r="210" spans="2:7" ht="11.25" customHeight="1" x14ac:dyDescent="0.2">
      <c r="B210" s="172"/>
      <c r="C210" s="172"/>
      <c r="D210" s="172"/>
      <c r="E210" s="172"/>
      <c r="F210" s="172"/>
      <c r="G210" s="172"/>
    </row>
    <row r="211" spans="2:7" ht="11.25" customHeight="1" x14ac:dyDescent="0.2">
      <c r="B211" s="172"/>
      <c r="C211" s="172"/>
      <c r="D211" s="172"/>
      <c r="E211" s="172"/>
      <c r="F211" s="172"/>
      <c r="G211" s="172"/>
    </row>
    <row r="212" spans="2:7" ht="11.25" customHeight="1" x14ac:dyDescent="0.2">
      <c r="B212" s="172"/>
      <c r="C212" s="172"/>
      <c r="D212" s="172"/>
      <c r="E212" s="172"/>
      <c r="F212" s="172"/>
      <c r="G212" s="172"/>
    </row>
    <row r="213" spans="2:7" ht="11.25" customHeight="1" x14ac:dyDescent="0.2">
      <c r="B213" s="172"/>
      <c r="C213" s="172"/>
      <c r="D213" s="172"/>
      <c r="E213" s="172"/>
      <c r="F213" s="172"/>
      <c r="G213" s="172"/>
    </row>
    <row r="214" spans="2:7" ht="11.25" customHeight="1" x14ac:dyDescent="0.2">
      <c r="B214" s="172"/>
      <c r="C214" s="172"/>
      <c r="D214" s="172"/>
      <c r="E214" s="172"/>
      <c r="F214" s="172"/>
      <c r="G214" s="172"/>
    </row>
    <row r="215" spans="2:7" ht="11.25" customHeight="1" x14ac:dyDescent="0.2">
      <c r="B215" s="172"/>
      <c r="C215" s="172"/>
      <c r="D215" s="172"/>
      <c r="E215" s="172"/>
      <c r="F215" s="172"/>
      <c r="G215" s="172"/>
    </row>
    <row r="216" spans="2:7" ht="11.25" customHeight="1" x14ac:dyDescent="0.2">
      <c r="B216" s="172"/>
      <c r="C216" s="172"/>
      <c r="D216" s="172"/>
      <c r="E216" s="172"/>
      <c r="F216" s="172"/>
      <c r="G216" s="172"/>
    </row>
    <row r="217" spans="2:7" ht="11.25" customHeight="1" x14ac:dyDescent="0.2">
      <c r="B217" s="172"/>
      <c r="C217" s="172"/>
      <c r="D217" s="172"/>
      <c r="E217" s="172"/>
      <c r="F217" s="172"/>
      <c r="G217" s="172"/>
    </row>
    <row r="218" spans="2:7" ht="11.25" customHeight="1" x14ac:dyDescent="0.2">
      <c r="B218" s="172"/>
      <c r="C218" s="172"/>
      <c r="D218" s="172"/>
      <c r="E218" s="172"/>
      <c r="F218" s="172"/>
      <c r="G218" s="172"/>
    </row>
    <row r="219" spans="2:7" ht="11.25" customHeight="1" x14ac:dyDescent="0.2">
      <c r="B219" s="172"/>
      <c r="C219" s="172"/>
      <c r="D219" s="172"/>
      <c r="E219" s="172"/>
      <c r="F219" s="172"/>
      <c r="G219" s="172"/>
    </row>
    <row r="220" spans="2:7" ht="11.25" customHeight="1" x14ac:dyDescent="0.2">
      <c r="B220" s="172"/>
      <c r="C220" s="172"/>
      <c r="D220" s="172"/>
      <c r="E220" s="172"/>
      <c r="F220" s="172"/>
      <c r="G220" s="172"/>
    </row>
    <row r="221" spans="2:7" ht="11.25" customHeight="1" x14ac:dyDescent="0.2">
      <c r="B221" s="172"/>
      <c r="C221" s="172"/>
      <c r="D221" s="172"/>
      <c r="E221" s="172"/>
      <c r="F221" s="172"/>
      <c r="G221" s="172"/>
    </row>
    <row r="222" spans="2:7" ht="11.25" customHeight="1" x14ac:dyDescent="0.2">
      <c r="B222" s="172"/>
      <c r="C222" s="172"/>
      <c r="D222" s="172"/>
      <c r="E222" s="172"/>
      <c r="F222" s="172"/>
      <c r="G222" s="172"/>
    </row>
    <row r="223" spans="2:7" ht="11.25" customHeight="1" x14ac:dyDescent="0.2">
      <c r="B223" s="172"/>
      <c r="C223" s="172"/>
      <c r="D223" s="172"/>
      <c r="E223" s="172"/>
      <c r="F223" s="172"/>
      <c r="G223" s="172"/>
    </row>
    <row r="224" spans="2:7" ht="11.25" customHeight="1" x14ac:dyDescent="0.2">
      <c r="B224" s="172"/>
      <c r="C224" s="172"/>
      <c r="D224" s="172"/>
      <c r="E224" s="172"/>
      <c r="F224" s="172"/>
      <c r="G224" s="172"/>
    </row>
    <row r="225" spans="2:7" ht="11.25" customHeight="1" x14ac:dyDescent="0.2">
      <c r="B225" s="172"/>
      <c r="C225" s="172"/>
      <c r="D225" s="172"/>
      <c r="E225" s="172"/>
      <c r="F225" s="172"/>
      <c r="G225" s="172"/>
    </row>
    <row r="226" spans="2:7" ht="11.25" customHeight="1" x14ac:dyDescent="0.2">
      <c r="B226" s="172"/>
      <c r="C226" s="172"/>
      <c r="D226" s="172"/>
      <c r="E226" s="172"/>
      <c r="F226" s="172"/>
      <c r="G226" s="172"/>
    </row>
    <row r="227" spans="2:7" ht="11.25" customHeight="1" x14ac:dyDescent="0.2">
      <c r="B227" s="172"/>
      <c r="C227" s="172"/>
      <c r="D227" s="172"/>
      <c r="E227" s="172"/>
      <c r="F227" s="172"/>
      <c r="G227" s="172"/>
    </row>
    <row r="228" spans="2:7" ht="11.25" customHeight="1" x14ac:dyDescent="0.2">
      <c r="B228" s="172"/>
      <c r="C228" s="172"/>
      <c r="D228" s="172"/>
      <c r="E228" s="172"/>
      <c r="F228" s="172"/>
      <c r="G228" s="172"/>
    </row>
    <row r="229" spans="2:7" ht="11.25" customHeight="1" x14ac:dyDescent="0.2">
      <c r="B229" s="172"/>
      <c r="C229" s="172"/>
      <c r="D229" s="172"/>
      <c r="E229" s="172"/>
      <c r="F229" s="172"/>
      <c r="G229" s="172"/>
    </row>
    <row r="230" spans="2:7" ht="11.25" customHeight="1" x14ac:dyDescent="0.2">
      <c r="B230" s="172"/>
      <c r="C230" s="172"/>
      <c r="D230" s="172"/>
      <c r="E230" s="172"/>
      <c r="F230" s="172"/>
      <c r="G230" s="172"/>
    </row>
    <row r="231" spans="2:7" ht="11.25" customHeight="1" x14ac:dyDescent="0.2">
      <c r="B231" s="172"/>
      <c r="C231" s="172"/>
      <c r="D231" s="172"/>
      <c r="E231" s="172"/>
      <c r="F231" s="172"/>
      <c r="G231" s="172"/>
    </row>
    <row r="232" spans="2:7" ht="11.25" customHeight="1" x14ac:dyDescent="0.2">
      <c r="B232" s="172"/>
      <c r="C232" s="172"/>
      <c r="D232" s="172"/>
      <c r="E232" s="172"/>
      <c r="F232" s="172"/>
      <c r="G232" s="172"/>
    </row>
    <row r="233" spans="2:7" ht="11.25" customHeight="1" x14ac:dyDescent="0.2">
      <c r="B233" s="172"/>
      <c r="C233" s="172"/>
      <c r="D233" s="172"/>
      <c r="E233" s="172"/>
      <c r="F233" s="172"/>
      <c r="G233" s="172"/>
    </row>
    <row r="234" spans="2:7" ht="11.25" customHeight="1" x14ac:dyDescent="0.2">
      <c r="B234" s="172"/>
      <c r="C234" s="172"/>
      <c r="D234" s="172"/>
      <c r="E234" s="172"/>
      <c r="F234" s="172"/>
      <c r="G234" s="172"/>
    </row>
    <row r="235" spans="2:7" ht="11.25" customHeight="1" x14ac:dyDescent="0.2">
      <c r="B235" s="172"/>
      <c r="C235" s="172"/>
      <c r="D235" s="172"/>
      <c r="E235" s="172"/>
      <c r="F235" s="172"/>
      <c r="G235" s="172"/>
    </row>
    <row r="236" spans="2:7" ht="11.25" customHeight="1" x14ac:dyDescent="0.2">
      <c r="B236" s="172"/>
      <c r="C236" s="172"/>
      <c r="D236" s="172"/>
      <c r="E236" s="172"/>
      <c r="F236" s="172"/>
      <c r="G236" s="172"/>
    </row>
    <row r="237" spans="2:7" ht="11.25" customHeight="1" x14ac:dyDescent="0.2">
      <c r="B237" s="172"/>
      <c r="C237" s="172"/>
      <c r="D237" s="172"/>
      <c r="E237" s="172"/>
      <c r="F237" s="172"/>
      <c r="G237" s="172"/>
    </row>
    <row r="238" spans="2:7" ht="11.25" customHeight="1" x14ac:dyDescent="0.2">
      <c r="B238" s="172"/>
      <c r="C238" s="172"/>
      <c r="D238" s="172"/>
      <c r="E238" s="172"/>
      <c r="F238" s="172"/>
      <c r="G238" s="172"/>
    </row>
    <row r="239" spans="2:7" ht="11.25" customHeight="1" x14ac:dyDescent="0.2">
      <c r="B239" s="172"/>
      <c r="C239" s="172"/>
      <c r="D239" s="172"/>
      <c r="E239" s="172"/>
      <c r="F239" s="172"/>
      <c r="G239" s="172"/>
    </row>
    <row r="240" spans="2:7" ht="11.25" customHeight="1" x14ac:dyDescent="0.2">
      <c r="B240" s="172"/>
      <c r="C240" s="172"/>
      <c r="D240" s="172"/>
      <c r="E240" s="172"/>
      <c r="F240" s="172"/>
      <c r="G240" s="172"/>
    </row>
    <row r="241" spans="2:7" ht="11.25" customHeight="1" x14ac:dyDescent="0.2">
      <c r="B241" s="172"/>
      <c r="C241" s="172"/>
      <c r="D241" s="172"/>
      <c r="E241" s="172"/>
      <c r="F241" s="172"/>
      <c r="G241" s="172"/>
    </row>
    <row r="242" spans="2:7" ht="11.25" customHeight="1" x14ac:dyDescent="0.2">
      <c r="B242" s="172"/>
      <c r="C242" s="172"/>
      <c r="D242" s="172"/>
      <c r="E242" s="172"/>
      <c r="F242" s="172"/>
      <c r="G242" s="172"/>
    </row>
    <row r="243" spans="2:7" ht="11.25" customHeight="1" x14ac:dyDescent="0.2">
      <c r="B243" s="172"/>
      <c r="C243" s="172"/>
      <c r="D243" s="172"/>
      <c r="E243" s="172"/>
      <c r="F243" s="172"/>
      <c r="G243" s="172"/>
    </row>
    <row r="244" spans="2:7" ht="11.25" customHeight="1" x14ac:dyDescent="0.2">
      <c r="B244" s="172"/>
      <c r="C244" s="172"/>
      <c r="D244" s="172"/>
      <c r="E244" s="172"/>
      <c r="F244" s="172"/>
      <c r="G244" s="172"/>
    </row>
    <row r="245" spans="2:7" ht="11.25" customHeight="1" x14ac:dyDescent="0.2">
      <c r="B245" s="172"/>
      <c r="C245" s="172"/>
      <c r="D245" s="172"/>
      <c r="E245" s="172"/>
      <c r="F245" s="172"/>
      <c r="G245" s="172"/>
    </row>
    <row r="246" spans="2:7" ht="11.25" customHeight="1" x14ac:dyDescent="0.2">
      <c r="B246" s="172"/>
      <c r="C246" s="172"/>
      <c r="D246" s="172"/>
      <c r="E246" s="172"/>
      <c r="F246" s="172"/>
      <c r="G246" s="172"/>
    </row>
    <row r="247" spans="2:7" ht="11.25" customHeight="1" x14ac:dyDescent="0.2">
      <c r="B247" s="172"/>
      <c r="C247" s="172"/>
      <c r="D247" s="172"/>
      <c r="E247" s="172"/>
      <c r="F247" s="172"/>
      <c r="G247" s="172"/>
    </row>
    <row r="248" spans="2:7" ht="11.25" customHeight="1" x14ac:dyDescent="0.2">
      <c r="B248" s="172"/>
      <c r="C248" s="172"/>
      <c r="D248" s="172"/>
      <c r="E248" s="172"/>
      <c r="F248" s="172"/>
      <c r="G248" s="172"/>
    </row>
    <row r="249" spans="2:7" ht="11.25" customHeight="1" x14ac:dyDescent="0.2">
      <c r="B249" s="172"/>
      <c r="C249" s="172"/>
      <c r="D249" s="172"/>
      <c r="E249" s="172"/>
      <c r="F249" s="172"/>
      <c r="G249" s="17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2022-07-07T12:14:52Z</dcterms:modified>
</cp:coreProperties>
</file>