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briones\Desktop\ASISTENCIA FINANCIERA\2022\FICHAS TECNICAS 2022-2023\FICHAS TECNICAS REGION DEL MAULE TEMPORADA 2022-2023 JUN\Agencia de Area Cauquenes\"/>
    </mc:Choice>
  </mc:AlternateContent>
  <bookViews>
    <workbookView xWindow="-105" yWindow="-105" windowWidth="19425" windowHeight="10425"/>
  </bookViews>
  <sheets>
    <sheet name="Tomate Aire Libre" sheetId="1" r:id="rId1"/>
  </sheets>
  <calcPr calcId="162913"/>
</workbook>
</file>

<file path=xl/calcChain.xml><?xml version="1.0" encoding="utf-8"?>
<calcChain xmlns="http://schemas.openxmlformats.org/spreadsheetml/2006/main">
  <c r="G54" i="1" l="1"/>
  <c r="G55" i="1"/>
  <c r="G56" i="1"/>
  <c r="G32" i="1" l="1"/>
  <c r="G31" i="1"/>
  <c r="G25" i="1"/>
  <c r="G33" i="1" l="1"/>
  <c r="C82" i="1" s="1"/>
  <c r="G61" i="1"/>
  <c r="G48" i="1"/>
  <c r="G49" i="1"/>
  <c r="G51" i="1"/>
  <c r="G52" i="1"/>
  <c r="G46" i="1"/>
  <c r="G47" i="1"/>
  <c r="G62" i="1" l="1"/>
  <c r="C85" i="1" s="1"/>
  <c r="G57" i="1"/>
  <c r="C84" i="1" s="1"/>
  <c r="G26" i="1"/>
  <c r="G23" i="1"/>
  <c r="G24" i="1"/>
  <c r="G40" i="1" l="1"/>
  <c r="G39" i="1"/>
  <c r="G38" i="1"/>
  <c r="G37" i="1"/>
  <c r="G22" i="1"/>
  <c r="G21" i="1"/>
  <c r="G12" i="1"/>
  <c r="G67" i="1" s="1"/>
  <c r="G27" i="1" l="1"/>
  <c r="C81" i="1" s="1"/>
  <c r="G41" i="1"/>
  <c r="C83" i="1" s="1"/>
  <c r="G64" i="1" l="1"/>
  <c r="G65" i="1" s="1"/>
  <c r="G66" i="1" l="1"/>
  <c r="C86" i="1"/>
  <c r="D92" i="1" l="1"/>
  <c r="G68" i="1"/>
  <c r="E92" i="1"/>
  <c r="C92" i="1"/>
  <c r="C87" i="1"/>
  <c r="D84" i="1" l="1"/>
  <c r="D85" i="1"/>
  <c r="D83" i="1"/>
  <c r="D81" i="1"/>
  <c r="D86" i="1"/>
  <c r="D87" i="1" l="1"/>
</calcChain>
</file>

<file path=xl/sharedStrings.xml><?xml version="1.0" encoding="utf-8"?>
<sst xmlns="http://schemas.openxmlformats.org/spreadsheetml/2006/main" count="163" uniqueCount="119">
  <si>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</si>
  <si>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</si>
  <si>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</si>
  <si>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</si>
  <si>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</si>
  <si>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</si>
  <si>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</si>
  <si>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</si>
  <si>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</si>
  <si>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</si>
  <si>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</si>
  <si>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</si>
  <si>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</si>
  <si>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</si>
  <si>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</si>
  <si>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</si>
  <si>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</si>
  <si>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</si>
  <si>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</si>
  <si>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</si>
  <si>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</si>
  <si>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</si>
  <si>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</si>
  <si>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</si>
  <si>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</si>
  <si>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</si>
  <si>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</si>
  <si>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</si>
  <si>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</si>
  <si>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FERTILIZANTES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</si>
  <si>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</si>
  <si>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</si>
  <si>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</si>
  <si>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</si>
  <si>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</si>
  <si>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</si>
  <si>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</si>
  <si>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</si>
  <si>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</si>
  <si>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</si>
  <si>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</si>
  <si>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</si>
  <si>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</si>
  <si>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</si>
  <si>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</si>
  <si>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</si>
  <si>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</si>
  <si>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</si>
  <si>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</si>
  <si>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</si>
  <si>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</si>
  <si>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</si>
  <si>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</si>
  <si>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</si>
  <si>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</si>
  <si>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JA</t>
  </si>
  <si>
    <t>MEDIO</t>
  </si>
  <si>
    <t xml:space="preserve">DEL MAULE </t>
  </si>
  <si>
    <t>RENDIMIENTO (kg./Há.)</t>
  </si>
  <si>
    <t>PLANTACION Y REPLANTE</t>
  </si>
  <si>
    <t>CAJAS</t>
  </si>
  <si>
    <t>ARADURA</t>
  </si>
  <si>
    <t>SUPERFOSFATO TRIPLE</t>
  </si>
  <si>
    <t>KG</t>
  </si>
  <si>
    <t>ENGEO 247 SC</t>
  </si>
  <si>
    <t>STREPTO PLUS</t>
  </si>
  <si>
    <t xml:space="preserve">CAJAS 3/4 </t>
  </si>
  <si>
    <t>APLICACIÓN FERTILIZ.</t>
  </si>
  <si>
    <t>TOMATE  AIRE LIBRE</t>
  </si>
  <si>
    <t>MARIA ITALIA</t>
  </si>
  <si>
    <t>APLICACIÓN AGROQUIM</t>
  </si>
  <si>
    <t>MELGADURA</t>
  </si>
  <si>
    <t>TRAZADO ACEQUIAS</t>
  </si>
  <si>
    <t>LIMPIA CON CULTIVAD.</t>
  </si>
  <si>
    <t>APORCA</t>
  </si>
  <si>
    <t>UREA</t>
  </si>
  <si>
    <t>SULFATO DE  K</t>
  </si>
  <si>
    <t>SALITRE K</t>
  </si>
  <si>
    <t>INSECTICIDAS</t>
  </si>
  <si>
    <t>LORBAN</t>
  </si>
  <si>
    <t>FUNGUICIDAS</t>
  </si>
  <si>
    <t>RIDOMIL GOLD</t>
  </si>
  <si>
    <t>ENERO-FEBRERO</t>
  </si>
  <si>
    <t>SEPT-OCTUBRE</t>
  </si>
  <si>
    <t>SEPT-ENERO</t>
  </si>
  <si>
    <t>SEPT-DIC.</t>
  </si>
  <si>
    <t>SEPT-NOV.</t>
  </si>
  <si>
    <t>SEPTIEMBRE</t>
  </si>
  <si>
    <t>OCT-DIC.</t>
  </si>
  <si>
    <t>PRECIO ESPERADO ($/KG.)</t>
  </si>
  <si>
    <t>MERC. NACIONAL</t>
  </si>
  <si>
    <t>ENERO-MARZO</t>
  </si>
  <si>
    <t>HELADAS -LLUVIAS</t>
  </si>
  <si>
    <t>ENE-MAR</t>
  </si>
  <si>
    <t>COSECHA Y EMBALAJE</t>
  </si>
  <si>
    <t>SEPT-DIC</t>
  </si>
  <si>
    <t>AGO-SEPT</t>
  </si>
  <si>
    <t xml:space="preserve">RASTRAJES </t>
  </si>
  <si>
    <t>LT</t>
  </si>
  <si>
    <t>NOV-FEB</t>
  </si>
  <si>
    <t>SEPT-OCT</t>
  </si>
  <si>
    <t>DIC-FEB</t>
  </si>
  <si>
    <t xml:space="preserve">DIC-ENE  </t>
  </si>
  <si>
    <t>ESCENARIOS COSTO UNITARIO  ($/kg)</t>
  </si>
  <si>
    <t>Rendimiento (kg/hà)</t>
  </si>
  <si>
    <t>Costo unitario ($/kg) (*)</t>
  </si>
  <si>
    <t xml:space="preserve">N° Jornadas/HA </t>
  </si>
  <si>
    <t>N° Jornadas/HA</t>
  </si>
  <si>
    <t>Cantidad (Kg/l/u)/HA</t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</si>
  <si>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</si>
  <si>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</si>
  <si>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t>ACARREO DE INSUMOS</t>
  </si>
  <si>
    <t>RIEGOS</t>
  </si>
  <si>
    <t>JM</t>
  </si>
  <si>
    <t>PLANTAS</t>
  </si>
  <si>
    <t xml:space="preserve">UN </t>
  </si>
  <si>
    <t>JUNIO-2022</t>
  </si>
  <si>
    <t>CAUQUENES</t>
  </si>
  <si>
    <t>CAUQUENES-PELLUHUE-CHANCO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</si>
</sst>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17" x14ac:knownFonts="1">
    <font>
      <sz val="11"/>
      <color indexed="8"/>
      <name val="Calibri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sz val="8"/>
      <color indexed="8"/>
      <name val="Arial Narrow"/>
      <family val="2"/>
    </font>
    <font>
      <sz val="11"/>
      <color indexed="8"/>
      <name val="Calibri"/>
      <family val="2"/>
    </font>
    <font>
      <b/>
      <sz val="8"/>
      <color indexed="9"/>
      <name val="Arial Narrow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sz val="9"/>
      <color indexed="9"/>
      <name val="Arial Narrow"/>
      <family val="2"/>
    </font>
    <font>
      <b/>
      <i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4" fillId="0" borderId="0" applyFont="0" applyFill="0" applyBorder="0" applyAlignment="0" applyProtection="0"/>
  </cellStyleXfs>
  <cellXfs count="119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49" fontId="1" fillId="2" borderId="10" xfId="0" applyNumberFormat="1" applyFont="1" applyFill="1" applyBorder="1" applyAlignment="1"/>
    <xf numFmtId="49" fontId="1" fillId="2" borderId="10" xfId="0" applyNumberFormat="1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49" fontId="3" fillId="2" borderId="10" xfId="0" applyNumberFormat="1" applyFont="1" applyFill="1" applyBorder="1" applyAlignment="1"/>
    <xf numFmtId="49" fontId="1" fillId="2" borderId="10" xfId="0" applyNumberFormat="1" applyFont="1" applyFill="1" applyBorder="1" applyAlignment="1">
      <alignment vertical="center" wrapText="1"/>
    </xf>
    <xf numFmtId="49" fontId="1" fillId="2" borderId="10" xfId="0" applyNumberFormat="1" applyFont="1" applyFill="1" applyBorder="1" applyAlignment="1">
      <alignment horizontal="right" vertical="center" wrapText="1"/>
    </xf>
    <xf numFmtId="49" fontId="1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 applyAlignment="1">
      <alignment horizontal="right" wrapText="1"/>
    </xf>
    <xf numFmtId="41" fontId="1" fillId="2" borderId="10" xfId="1" applyFont="1" applyFill="1" applyBorder="1" applyAlignment="1"/>
    <xf numFmtId="41" fontId="1" fillId="2" borderId="10" xfId="1" applyFont="1" applyFill="1" applyBorder="1" applyAlignment="1">
      <alignment horizontal="right" wrapText="1"/>
    </xf>
    <xf numFmtId="41" fontId="1" fillId="2" borderId="10" xfId="1" applyFont="1" applyFill="1" applyBorder="1" applyAlignment="1">
      <alignment horizontal="right" vertical="center" wrapText="1"/>
    </xf>
    <xf numFmtId="41" fontId="1" fillId="2" borderId="10" xfId="1" applyFont="1" applyFill="1" applyBorder="1" applyAlignment="1">
      <alignment horizontal="right"/>
    </xf>
    <xf numFmtId="0" fontId="1" fillId="2" borderId="10" xfId="0" applyNumberFormat="1" applyFont="1" applyFill="1" applyBorder="1" applyAlignment="1">
      <alignment horizontal="center"/>
    </xf>
    <xf numFmtId="0" fontId="0" fillId="2" borderId="1" xfId="0" applyFont="1" applyFill="1" applyBorder="1" applyAlignment="1"/>
    <xf numFmtId="0" fontId="2" fillId="2" borderId="1" xfId="0" applyFont="1" applyFill="1" applyBorder="1" applyAlignment="1"/>
    <xf numFmtId="0" fontId="1" fillId="2" borderId="1" xfId="0" applyFont="1" applyFill="1" applyBorder="1" applyAlignment="1"/>
    <xf numFmtId="3" fontId="2" fillId="2" borderId="1" xfId="0" applyNumberFormat="1" applyFont="1" applyFill="1" applyBorder="1" applyAlignment="1"/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/>
    </xf>
    <xf numFmtId="0" fontId="6" fillId="5" borderId="1" xfId="0" applyFont="1" applyFill="1" applyBorder="1" applyAlignment="1">
      <alignment vertical="center"/>
    </xf>
    <xf numFmtId="0" fontId="6" fillId="3" borderId="1" xfId="0" applyFont="1" applyFill="1" applyBorder="1" applyAlignment="1">
      <alignment vertical="center"/>
    </xf>
    <xf numFmtId="0" fontId="10" fillId="2" borderId="1" xfId="0" applyFont="1" applyFill="1" applyBorder="1" applyAlignment="1">
      <alignment vertical="center"/>
    </xf>
    <xf numFmtId="0" fontId="13" fillId="2" borderId="1" xfId="0" applyFont="1" applyFill="1" applyBorder="1" applyAlignment="1"/>
    <xf numFmtId="49" fontId="13" fillId="2" borderId="1" xfId="0" applyNumberFormat="1" applyFont="1" applyFill="1" applyBorder="1" applyAlignment="1">
      <alignment vertical="center"/>
    </xf>
    <xf numFmtId="0" fontId="13" fillId="2" borderId="1" xfId="0" applyFont="1" applyFill="1" applyBorder="1" applyAlignment="1">
      <alignment vertical="center"/>
    </xf>
    <xf numFmtId="0" fontId="13" fillId="6" borderId="1" xfId="0" applyFont="1" applyFill="1" applyBorder="1" applyAlignment="1"/>
    <xf numFmtId="0" fontId="10" fillId="6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 applyAlignment="1"/>
    <xf numFmtId="0" fontId="1" fillId="2" borderId="1" xfId="0" applyFont="1" applyFill="1" applyBorder="1" applyAlignment="1">
      <alignment horizontal="justify" wrapText="1"/>
    </xf>
    <xf numFmtId="0" fontId="5" fillId="2" borderId="1" xfId="0" applyFont="1" applyFill="1" applyBorder="1" applyAlignment="1">
      <alignment vertical="center"/>
    </xf>
    <xf numFmtId="164" fontId="5" fillId="2" borderId="1" xfId="0" applyNumberFormat="1" applyFont="1" applyFill="1" applyBorder="1" applyAlignment="1">
      <alignment vertical="center"/>
    </xf>
    <xf numFmtId="0" fontId="1" fillId="6" borderId="1" xfId="0" applyFont="1" applyFill="1" applyBorder="1" applyAlignment="1"/>
    <xf numFmtId="0" fontId="5" fillId="6" borderId="1" xfId="0" applyFont="1" applyFill="1" applyBorder="1" applyAlignment="1">
      <alignment vertical="center"/>
    </xf>
    <xf numFmtId="0" fontId="3" fillId="6" borderId="1" xfId="0" applyFont="1" applyFill="1" applyBorder="1" applyAlignment="1">
      <alignment vertical="center"/>
    </xf>
    <xf numFmtId="164" fontId="3" fillId="2" borderId="1" xfId="0" applyNumberFormat="1" applyFont="1" applyFill="1" applyBorder="1" applyAlignment="1">
      <alignment vertical="center"/>
    </xf>
    <xf numFmtId="0" fontId="1" fillId="0" borderId="1" xfId="0" applyNumberFormat="1" applyFont="1" applyBorder="1" applyAlignment="1"/>
    <xf numFmtId="0" fontId="7" fillId="2" borderId="1" xfId="0" applyFont="1" applyFill="1" applyBorder="1" applyAlignment="1"/>
    <xf numFmtId="3" fontId="7" fillId="2" borderId="1" xfId="0" applyNumberFormat="1" applyFont="1" applyFill="1" applyBorder="1" applyAlignment="1"/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vertical="center"/>
    </xf>
    <xf numFmtId="0" fontId="16" fillId="2" borderId="1" xfId="0" applyFont="1" applyFill="1" applyBorder="1" applyAlignment="1">
      <alignment vertical="center"/>
    </xf>
    <xf numFmtId="0" fontId="13" fillId="0" borderId="1" xfId="0" applyNumberFormat="1" applyFont="1" applyBorder="1" applyAlignment="1"/>
    <xf numFmtId="49" fontId="11" fillId="2" borderId="2" xfId="0" applyNumberFormat="1" applyFont="1" applyFill="1" applyBorder="1" applyAlignment="1">
      <alignment vertical="center"/>
    </xf>
    <xf numFmtId="0" fontId="13" fillId="2" borderId="3" xfId="0" applyFont="1" applyFill="1" applyBorder="1" applyAlignment="1"/>
    <xf numFmtId="0" fontId="1" fillId="2" borderId="4" xfId="0" applyFont="1" applyFill="1" applyBorder="1" applyAlignment="1"/>
    <xf numFmtId="49" fontId="13" fillId="2" borderId="5" xfId="0" applyNumberFormat="1" applyFont="1" applyFill="1" applyBorder="1" applyAlignment="1">
      <alignment vertical="center"/>
    </xf>
    <xf numFmtId="0" fontId="1" fillId="2" borderId="6" xfId="0" applyFont="1" applyFill="1" applyBorder="1" applyAlignment="1"/>
    <xf numFmtId="49" fontId="13" fillId="2" borderId="7" xfId="0" applyNumberFormat="1" applyFont="1" applyFill="1" applyBorder="1" applyAlignment="1">
      <alignment vertical="center"/>
    </xf>
    <xf numFmtId="0" fontId="13" fillId="2" borderId="8" xfId="0" applyFont="1" applyFill="1" applyBorder="1" applyAlignment="1"/>
    <xf numFmtId="0" fontId="1" fillId="2" borderId="9" xfId="0" applyFont="1" applyFill="1" applyBorder="1" applyAlignment="1"/>
    <xf numFmtId="0" fontId="13" fillId="8" borderId="10" xfId="0" applyFont="1" applyFill="1" applyBorder="1" applyAlignment="1"/>
    <xf numFmtId="49" fontId="11" fillId="7" borderId="10" xfId="0" applyNumberFormat="1" applyFont="1" applyFill="1" applyBorder="1" applyAlignment="1">
      <alignment vertical="center"/>
    </xf>
    <xf numFmtId="49" fontId="11" fillId="7" borderId="10" xfId="0" applyNumberFormat="1" applyFont="1" applyFill="1" applyBorder="1" applyAlignment="1">
      <alignment horizontal="center" vertical="center"/>
    </xf>
    <xf numFmtId="49" fontId="13" fillId="7" borderId="10" xfId="0" applyNumberFormat="1" applyFont="1" applyFill="1" applyBorder="1" applyAlignment="1"/>
    <xf numFmtId="49" fontId="11" fillId="2" borderId="10" xfId="0" applyNumberFormat="1" applyFont="1" applyFill="1" applyBorder="1" applyAlignment="1">
      <alignment vertical="center"/>
    </xf>
    <xf numFmtId="3" fontId="11" fillId="2" borderId="10" xfId="0" applyNumberFormat="1" applyFont="1" applyFill="1" applyBorder="1" applyAlignment="1">
      <alignment vertical="center"/>
    </xf>
    <xf numFmtId="9" fontId="13" fillId="2" borderId="10" xfId="0" applyNumberFormat="1" applyFont="1" applyFill="1" applyBorder="1" applyAlignment="1"/>
    <xf numFmtId="41" fontId="11" fillId="2" borderId="10" xfId="0" applyNumberFormat="1" applyFont="1" applyFill="1" applyBorder="1" applyAlignment="1">
      <alignment vertical="center"/>
    </xf>
    <xf numFmtId="165" fontId="11" fillId="2" borderId="10" xfId="0" applyNumberFormat="1" applyFont="1" applyFill="1" applyBorder="1" applyAlignment="1">
      <alignment vertical="center"/>
    </xf>
    <xf numFmtId="165" fontId="11" fillId="7" borderId="10" xfId="0" applyNumberFormat="1" applyFont="1" applyFill="1" applyBorder="1" applyAlignment="1">
      <alignment vertical="center"/>
    </xf>
    <xf numFmtId="9" fontId="11" fillId="7" borderId="10" xfId="0" applyNumberFormat="1" applyFont="1" applyFill="1" applyBorder="1" applyAlignment="1">
      <alignment vertical="center"/>
    </xf>
    <xf numFmtId="0" fontId="10" fillId="8" borderId="10" xfId="0" applyFont="1" applyFill="1" applyBorder="1" applyAlignment="1">
      <alignment vertical="center"/>
    </xf>
    <xf numFmtId="49" fontId="14" fillId="8" borderId="10" xfId="0" applyNumberFormat="1" applyFont="1" applyFill="1" applyBorder="1" applyAlignment="1">
      <alignment vertical="center"/>
    </xf>
    <xf numFmtId="41" fontId="11" fillId="7" borderId="10" xfId="1" applyFont="1" applyFill="1" applyBorder="1" applyAlignment="1">
      <alignment vertical="center"/>
    </xf>
    <xf numFmtId="49" fontId="6" fillId="5" borderId="11" xfId="0" applyNumberFormat="1" applyFont="1" applyFill="1" applyBorder="1" applyAlignment="1">
      <alignment vertical="center"/>
    </xf>
    <xf numFmtId="0" fontId="6" fillId="5" borderId="12" xfId="0" applyFont="1" applyFill="1" applyBorder="1" applyAlignment="1">
      <alignment vertical="center"/>
    </xf>
    <xf numFmtId="164" fontId="6" fillId="5" borderId="13" xfId="0" applyNumberFormat="1" applyFont="1" applyFill="1" applyBorder="1" applyAlignment="1">
      <alignment vertical="center"/>
    </xf>
    <xf numFmtId="49" fontId="6" fillId="3" borderId="14" xfId="0" applyNumberFormat="1" applyFont="1" applyFill="1" applyBorder="1" applyAlignment="1">
      <alignment vertical="center"/>
    </xf>
    <xf numFmtId="164" fontId="6" fillId="3" borderId="15" xfId="0" applyNumberFormat="1" applyFont="1" applyFill="1" applyBorder="1" applyAlignment="1">
      <alignment vertical="center"/>
    </xf>
    <xf numFmtId="49" fontId="6" fillId="5" borderId="14" xfId="0" applyNumberFormat="1" applyFont="1" applyFill="1" applyBorder="1" applyAlignment="1">
      <alignment vertical="center"/>
    </xf>
    <xf numFmtId="164" fontId="6" fillId="5" borderId="15" xfId="0" applyNumberFormat="1" applyFont="1" applyFill="1" applyBorder="1" applyAlignment="1">
      <alignment vertical="center"/>
    </xf>
    <xf numFmtId="49" fontId="6" fillId="5" borderId="16" xfId="0" applyNumberFormat="1" applyFont="1" applyFill="1" applyBorder="1" applyAlignment="1">
      <alignment vertical="center"/>
    </xf>
    <xf numFmtId="0" fontId="6" fillId="5" borderId="17" xfId="0" applyFont="1" applyFill="1" applyBorder="1" applyAlignment="1">
      <alignment vertical="center"/>
    </xf>
    <xf numFmtId="164" fontId="6" fillId="5" borderId="18" xfId="0" applyNumberFormat="1" applyFont="1" applyFill="1" applyBorder="1" applyAlignment="1">
      <alignment vertical="center"/>
    </xf>
    <xf numFmtId="49" fontId="6" fillId="5" borderId="10" xfId="0" applyNumberFormat="1" applyFont="1" applyFill="1" applyBorder="1" applyAlignment="1">
      <alignment vertical="center"/>
    </xf>
    <xf numFmtId="49" fontId="6" fillId="3" borderId="10" xfId="0" applyNumberFormat="1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wrapText="1"/>
    </xf>
    <xf numFmtId="49" fontId="6" fillId="3" borderId="10" xfId="0" applyNumberFormat="1" applyFont="1" applyFill="1" applyBorder="1" applyAlignment="1">
      <alignment vertical="center"/>
    </xf>
    <xf numFmtId="49" fontId="6" fillId="3" borderId="10" xfId="0" applyNumberFormat="1" applyFont="1" applyFill="1" applyBorder="1" applyAlignment="1">
      <alignment horizontal="center" vertical="center" wrapText="1"/>
    </xf>
    <xf numFmtId="3" fontId="1" fillId="2" borderId="10" xfId="0" applyNumberFormat="1" applyFont="1" applyFill="1" applyBorder="1" applyAlignment="1"/>
    <xf numFmtId="49" fontId="1" fillId="2" borderId="10" xfId="0" applyNumberFormat="1" applyFont="1" applyFill="1" applyBorder="1" applyAlignment="1">
      <alignment horizontal="center" wrapText="1"/>
    </xf>
    <xf numFmtId="0" fontId="6" fillId="3" borderId="10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vertical="center"/>
    </xf>
    <xf numFmtId="3" fontId="6" fillId="3" borderId="10" xfId="0" applyNumberFormat="1" applyFont="1" applyFill="1" applyBorder="1" applyAlignment="1">
      <alignment vertical="center"/>
    </xf>
    <xf numFmtId="49" fontId="3" fillId="2" borderId="10" xfId="0" applyNumberFormat="1" applyFont="1" applyFill="1" applyBorder="1" applyAlignment="1">
      <alignment horizontal="left" vertical="center" wrapText="1"/>
    </xf>
    <xf numFmtId="0" fontId="3" fillId="2" borderId="10" xfId="0" applyFont="1" applyFill="1" applyBorder="1" applyAlignment="1">
      <alignment horizontal="left" vertical="center" wrapText="1"/>
    </xf>
    <xf numFmtId="0" fontId="8" fillId="3" borderId="10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vertical="center"/>
    </xf>
    <xf numFmtId="0" fontId="1" fillId="2" borderId="10" xfId="0" applyNumberFormat="1" applyFont="1" applyFill="1" applyBorder="1" applyAlignment="1">
      <alignment horizontal="center" wrapText="1"/>
    </xf>
    <xf numFmtId="3" fontId="1" fillId="2" borderId="10" xfId="0" applyNumberFormat="1" applyFont="1" applyFill="1" applyBorder="1" applyAlignment="1">
      <alignment horizontal="right" wrapText="1"/>
    </xf>
    <xf numFmtId="0" fontId="1" fillId="2" borderId="10" xfId="0" applyFont="1" applyFill="1" applyBorder="1" applyAlignment="1">
      <alignment vertical="center"/>
    </xf>
    <xf numFmtId="0" fontId="1" fillId="2" borderId="10" xfId="0" applyFont="1" applyFill="1" applyBorder="1" applyAlignment="1">
      <alignment horizontal="center" vertical="center"/>
    </xf>
    <xf numFmtId="41" fontId="1" fillId="2" borderId="10" xfId="1" applyFont="1" applyFill="1" applyBorder="1" applyAlignment="1">
      <alignment vertical="center"/>
    </xf>
    <xf numFmtId="41" fontId="6" fillId="3" borderId="10" xfId="1" applyFont="1" applyFill="1" applyBorder="1" applyAlignment="1">
      <alignment vertical="center"/>
    </xf>
    <xf numFmtId="0" fontId="1" fillId="2" borderId="10" xfId="0" applyNumberFormat="1" applyFont="1" applyFill="1" applyBorder="1" applyAlignment="1">
      <alignment wrapText="1"/>
    </xf>
    <xf numFmtId="0" fontId="1" fillId="2" borderId="10" xfId="0" applyNumberFormat="1" applyFont="1" applyFill="1" applyBorder="1" applyAlignment="1"/>
    <xf numFmtId="3" fontId="1" fillId="2" borderId="10" xfId="0" applyNumberFormat="1" applyFont="1" applyFill="1" applyBorder="1" applyAlignment="1">
      <alignment horizontal="right"/>
    </xf>
    <xf numFmtId="49" fontId="6" fillId="3" borderId="10" xfId="0" applyNumberFormat="1" applyFont="1" applyFill="1" applyBorder="1" applyAlignment="1">
      <alignment vertical="center" wrapText="1"/>
    </xf>
    <xf numFmtId="49" fontId="7" fillId="2" borderId="10" xfId="0" applyNumberFormat="1" applyFont="1" applyFill="1" applyBorder="1" applyAlignment="1">
      <alignment horizontal="right"/>
    </xf>
    <xf numFmtId="3" fontId="2" fillId="2" borderId="10" xfId="0" applyNumberFormat="1" applyFont="1" applyFill="1" applyBorder="1" applyAlignment="1"/>
    <xf numFmtId="166" fontId="1" fillId="2" borderId="10" xfId="0" applyNumberFormat="1" applyFont="1" applyFill="1" applyBorder="1" applyAlignment="1"/>
    <xf numFmtId="0" fontId="1" fillId="2" borderId="10" xfId="0" applyFont="1" applyFill="1" applyBorder="1" applyAlignment="1"/>
    <xf numFmtId="49" fontId="14" fillId="8" borderId="10" xfId="0" applyNumberFormat="1" applyFont="1" applyFill="1" applyBorder="1" applyAlignment="1">
      <alignment vertical="center"/>
    </xf>
    <xf numFmtId="0" fontId="11" fillId="8" borderId="10" xfId="0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wrapText="1"/>
    </xf>
    <xf numFmtId="0" fontId="1" fillId="2" borderId="10" xfId="0" applyFont="1" applyFill="1" applyBorder="1" applyAlignment="1">
      <alignment wrapText="1"/>
    </xf>
    <xf numFmtId="49" fontId="6" fillId="3" borderId="10" xfId="0" applyNumberFormat="1" applyFont="1" applyFill="1" applyBorder="1" applyAlignment="1">
      <alignment wrapText="1"/>
    </xf>
    <xf numFmtId="0" fontId="6" fillId="4" borderId="10" xfId="0" applyFont="1" applyFill="1" applyBorder="1" applyAlignment="1">
      <alignment wrapText="1"/>
    </xf>
    <xf numFmtId="49" fontId="1" fillId="2" borderId="10" xfId="0" applyNumberFormat="1" applyFont="1" applyFill="1" applyBorder="1" applyAlignment="1"/>
    <xf numFmtId="0" fontId="1" fillId="2" borderId="10" xfId="0" applyFont="1" applyFill="1" applyBorder="1" applyAlignment="1"/>
    <xf numFmtId="49" fontId="9" fillId="3" borderId="10" xfId="0" applyNumberFormat="1" applyFont="1" applyFill="1" applyBorder="1" applyAlignment="1">
      <alignment horizontal="center" vertical="center"/>
    </xf>
    <xf numFmtId="0" fontId="9" fillId="4" borderId="10" xfId="0" applyFont="1" applyFill="1" applyBorder="1" applyAlignment="1">
      <alignment horizontal="center" vertical="center"/>
    </xf>
    <xf numFmtId="49" fontId="1" fillId="9" borderId="10" xfId="0" applyNumberFormat="1" applyFont="1" applyFill="1" applyBorder="1" applyAlignment="1">
      <alignment horizontal="right" wrapText="1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1050" y="190500"/>
          <a:ext cx="5800725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4"/>
  <sheetViews>
    <sheetView showGridLines="0" tabSelected="1" zoomScale="91" zoomScaleNormal="91" workbookViewId="0">
      <selection activeCell="C13" sqref="C13:C14"/>
    </sheetView>
  </sheetViews>
  <sheetFormatPr baseColWidth="10" defaultColWidth="10.85546875" defaultRowHeight="11.25" customHeight="1" x14ac:dyDescent="0.25"/>
  <cols>
    <col min="1" max="1" width="11.7109375" style="2" customWidth="1"/>
    <col min="2" max="2" width="20.140625" style="2" customWidth="1"/>
    <col min="3" max="3" width="18.85546875" style="2" customWidth="1"/>
    <col min="4" max="4" width="9.42578125" style="2" customWidth="1"/>
    <col min="5" max="5" width="14.42578125" style="2" customWidth="1"/>
    <col min="6" max="6" width="11" style="2" customWidth="1"/>
    <col min="7" max="7" width="13.140625" style="2" customWidth="1"/>
    <col min="8" max="10" width="10.85546875" style="2" customWidth="1"/>
    <col min="11" max="255" width="10.85546875" style="1" customWidth="1"/>
  </cols>
  <sheetData>
    <row r="1" spans="1:7" ht="15" customHeight="1" x14ac:dyDescent="0.25">
      <c r="A1" s="16"/>
      <c r="B1" s="16"/>
      <c r="C1" s="16"/>
      <c r="D1" s="16"/>
      <c r="E1" s="16"/>
      <c r="F1" s="16"/>
      <c r="G1" s="16"/>
    </row>
    <row r="2" spans="1:7" ht="15" customHeight="1" x14ac:dyDescent="0.25">
      <c r="A2" s="16"/>
      <c r="B2" s="16"/>
      <c r="C2" s="16"/>
      <c r="D2" s="16"/>
      <c r="E2" s="16"/>
      <c r="F2" s="16"/>
      <c r="G2" s="16"/>
    </row>
    <row r="3" spans="1:7" ht="15" customHeight="1" x14ac:dyDescent="0.25">
      <c r="A3" s="16"/>
      <c r="B3" s="16"/>
      <c r="C3" s="16"/>
      <c r="D3" s="16"/>
      <c r="E3" s="16"/>
      <c r="F3" s="16"/>
      <c r="G3" s="16"/>
    </row>
    <row r="4" spans="1:7" ht="15" customHeight="1" x14ac:dyDescent="0.25">
      <c r="A4" s="16"/>
      <c r="B4" s="16"/>
      <c r="C4" s="16"/>
      <c r="D4" s="16"/>
      <c r="E4" s="16"/>
      <c r="F4" s="16"/>
      <c r="G4" s="16"/>
    </row>
    <row r="5" spans="1:7" ht="15" customHeight="1" x14ac:dyDescent="0.25">
      <c r="A5" s="16"/>
      <c r="B5" s="16"/>
      <c r="C5" s="16"/>
      <c r="D5" s="16"/>
      <c r="E5" s="16"/>
      <c r="F5" s="16"/>
      <c r="G5" s="16"/>
    </row>
    <row r="6" spans="1:7" ht="15" customHeight="1" x14ac:dyDescent="0.25">
      <c r="A6" s="16"/>
      <c r="B6" s="16"/>
      <c r="C6" s="16"/>
      <c r="D6" s="16"/>
      <c r="E6" s="16"/>
      <c r="F6" s="16"/>
      <c r="G6" s="16"/>
    </row>
    <row r="7" spans="1:7" ht="15" customHeight="1" x14ac:dyDescent="0.25">
      <c r="A7" s="16"/>
      <c r="B7" s="16"/>
      <c r="C7" s="16"/>
      <c r="D7" s="16"/>
      <c r="E7" s="16"/>
      <c r="F7" s="16"/>
      <c r="G7" s="16"/>
    </row>
    <row r="8" spans="1:7" ht="15" customHeight="1" x14ac:dyDescent="0.25">
      <c r="A8" s="16"/>
      <c r="B8" s="16"/>
      <c r="C8" s="16"/>
      <c r="D8" s="16"/>
      <c r="E8" s="16"/>
      <c r="F8" s="16"/>
      <c r="G8" s="16"/>
    </row>
    <row r="9" spans="1:7" ht="12" customHeight="1" x14ac:dyDescent="0.25">
      <c r="A9" s="16"/>
      <c r="B9" s="103" t="s">
        <v>0</v>
      </c>
      <c r="C9" s="104" t="s">
        <v>68</v>
      </c>
      <c r="D9" s="17"/>
      <c r="E9" s="112" t="s">
        <v>58</v>
      </c>
      <c r="F9" s="113"/>
      <c r="G9" s="105">
        <v>60000</v>
      </c>
    </row>
    <row r="10" spans="1:7" ht="15" x14ac:dyDescent="0.25">
      <c r="A10" s="16"/>
      <c r="B10" s="7" t="s">
        <v>1</v>
      </c>
      <c r="C10" s="8" t="s">
        <v>69</v>
      </c>
      <c r="D10" s="18"/>
      <c r="E10" s="110" t="s">
        <v>2</v>
      </c>
      <c r="F10" s="111"/>
      <c r="G10" s="9" t="s">
        <v>91</v>
      </c>
    </row>
    <row r="11" spans="1:7" ht="15" x14ac:dyDescent="0.25">
      <c r="A11" s="16"/>
      <c r="B11" s="7" t="s">
        <v>3</v>
      </c>
      <c r="C11" s="9" t="s">
        <v>56</v>
      </c>
      <c r="D11" s="18"/>
      <c r="E11" s="110" t="s">
        <v>89</v>
      </c>
      <c r="F11" s="111"/>
      <c r="G11" s="106">
        <v>300</v>
      </c>
    </row>
    <row r="12" spans="1:7" ht="11.25" customHeight="1" x14ac:dyDescent="0.25">
      <c r="A12" s="16"/>
      <c r="B12" s="7" t="s">
        <v>4</v>
      </c>
      <c r="C12" s="10" t="s">
        <v>57</v>
      </c>
      <c r="D12" s="18"/>
      <c r="E12" s="3" t="s">
        <v>5</v>
      </c>
      <c r="F12" s="107"/>
      <c r="G12" s="95">
        <f>(G9*G11)</f>
        <v>18000000</v>
      </c>
    </row>
    <row r="13" spans="1:7" ht="15" customHeight="1" x14ac:dyDescent="0.25">
      <c r="A13" s="16"/>
      <c r="B13" s="7" t="s">
        <v>6</v>
      </c>
      <c r="C13" s="118" t="s">
        <v>117</v>
      </c>
      <c r="D13" s="18"/>
      <c r="E13" s="110" t="s">
        <v>7</v>
      </c>
      <c r="F13" s="111"/>
      <c r="G13" s="9" t="s">
        <v>90</v>
      </c>
    </row>
    <row r="14" spans="1:7" ht="21.75" customHeight="1" x14ac:dyDescent="0.25">
      <c r="A14" s="16"/>
      <c r="B14" s="7" t="s">
        <v>8</v>
      </c>
      <c r="C14" s="118" t="s">
        <v>118</v>
      </c>
      <c r="D14" s="18"/>
      <c r="E14" s="110" t="s">
        <v>9</v>
      </c>
      <c r="F14" s="111"/>
      <c r="G14" s="9" t="s">
        <v>91</v>
      </c>
    </row>
    <row r="15" spans="1:7" ht="14.25" customHeight="1" x14ac:dyDescent="0.25">
      <c r="A15" s="16"/>
      <c r="B15" s="7" t="s">
        <v>10</v>
      </c>
      <c r="C15" s="9" t="s">
        <v>116</v>
      </c>
      <c r="D15" s="18"/>
      <c r="E15" s="114" t="s">
        <v>11</v>
      </c>
      <c r="F15" s="115"/>
      <c r="G15" s="10" t="s">
        <v>92</v>
      </c>
    </row>
    <row r="16" spans="1:7" ht="12" customHeight="1" x14ac:dyDescent="0.25">
      <c r="A16" s="16"/>
      <c r="B16" s="32"/>
      <c r="C16" s="33"/>
      <c r="D16" s="18"/>
      <c r="E16" s="18"/>
      <c r="F16" s="18"/>
      <c r="G16" s="34"/>
    </row>
    <row r="17" spans="1:7" ht="12" customHeight="1" x14ac:dyDescent="0.25">
      <c r="A17" s="16"/>
      <c r="B17" s="116" t="s">
        <v>12</v>
      </c>
      <c r="C17" s="117"/>
      <c r="D17" s="117"/>
      <c r="E17" s="117"/>
      <c r="F17" s="117"/>
      <c r="G17" s="117"/>
    </row>
    <row r="18" spans="1:7" ht="12" customHeight="1" x14ac:dyDescent="0.25">
      <c r="A18" s="16"/>
      <c r="B18" s="17"/>
      <c r="C18" s="20"/>
      <c r="D18" s="20"/>
      <c r="E18" s="20"/>
      <c r="F18" s="17"/>
      <c r="G18" s="17"/>
    </row>
    <row r="19" spans="1:7" ht="12" customHeight="1" x14ac:dyDescent="0.25">
      <c r="A19" s="16"/>
      <c r="B19" s="80" t="s">
        <v>13</v>
      </c>
      <c r="C19" s="22"/>
      <c r="D19" s="22"/>
      <c r="E19" s="22"/>
      <c r="F19" s="22"/>
      <c r="G19" s="22"/>
    </row>
    <row r="20" spans="1:7" ht="24" customHeight="1" x14ac:dyDescent="0.25">
      <c r="A20" s="16"/>
      <c r="B20" s="84" t="s">
        <v>14</v>
      </c>
      <c r="C20" s="84" t="s">
        <v>15</v>
      </c>
      <c r="D20" s="84" t="s">
        <v>106</v>
      </c>
      <c r="E20" s="84" t="s">
        <v>16</v>
      </c>
      <c r="F20" s="84" t="s">
        <v>17</v>
      </c>
      <c r="G20" s="84" t="s">
        <v>18</v>
      </c>
    </row>
    <row r="21" spans="1:7" ht="12.75" customHeight="1" x14ac:dyDescent="0.25">
      <c r="A21" s="16"/>
      <c r="B21" s="82" t="s">
        <v>59</v>
      </c>
      <c r="C21" s="86" t="s">
        <v>19</v>
      </c>
      <c r="D21" s="100">
        <v>20</v>
      </c>
      <c r="E21" s="86" t="s">
        <v>83</v>
      </c>
      <c r="F21" s="95">
        <v>30000</v>
      </c>
      <c r="G21" s="95">
        <f>(D21*F21)</f>
        <v>600000</v>
      </c>
    </row>
    <row r="22" spans="1:7" ht="15" x14ac:dyDescent="0.25">
      <c r="A22" s="16"/>
      <c r="B22" s="3" t="s">
        <v>112</v>
      </c>
      <c r="C22" s="4" t="s">
        <v>19</v>
      </c>
      <c r="D22" s="101">
        <v>15</v>
      </c>
      <c r="E22" s="4" t="s">
        <v>84</v>
      </c>
      <c r="F22" s="95">
        <v>30000</v>
      </c>
      <c r="G22" s="102">
        <f>(D22*F22)</f>
        <v>450000</v>
      </c>
    </row>
    <row r="23" spans="1:7" ht="15" x14ac:dyDescent="0.25">
      <c r="A23" s="16"/>
      <c r="B23" s="82" t="s">
        <v>67</v>
      </c>
      <c r="C23" s="86" t="s">
        <v>19</v>
      </c>
      <c r="D23" s="100">
        <v>5</v>
      </c>
      <c r="E23" s="86" t="s">
        <v>85</v>
      </c>
      <c r="F23" s="95">
        <v>30000</v>
      </c>
      <c r="G23" s="95">
        <f t="shared" ref="G23:G26" si="0">(D23*F23)</f>
        <v>150000</v>
      </c>
    </row>
    <row r="24" spans="1:7" ht="15" x14ac:dyDescent="0.25">
      <c r="A24" s="16"/>
      <c r="B24" s="82" t="s">
        <v>70</v>
      </c>
      <c r="C24" s="86" t="s">
        <v>19</v>
      </c>
      <c r="D24" s="100">
        <v>3</v>
      </c>
      <c r="E24" s="86" t="s">
        <v>85</v>
      </c>
      <c r="F24" s="95">
        <v>30000</v>
      </c>
      <c r="G24" s="95">
        <f t="shared" si="0"/>
        <v>90000</v>
      </c>
    </row>
    <row r="25" spans="1:7" ht="15" x14ac:dyDescent="0.25">
      <c r="A25" s="16"/>
      <c r="B25" s="82" t="s">
        <v>94</v>
      </c>
      <c r="C25" s="86" t="s">
        <v>19</v>
      </c>
      <c r="D25" s="100">
        <v>50</v>
      </c>
      <c r="E25" s="86" t="s">
        <v>93</v>
      </c>
      <c r="F25" s="95">
        <v>30000</v>
      </c>
      <c r="G25" s="95">
        <f t="shared" si="0"/>
        <v>1500000</v>
      </c>
    </row>
    <row r="26" spans="1:7" ht="15" x14ac:dyDescent="0.25">
      <c r="A26" s="16"/>
      <c r="B26" s="82" t="s">
        <v>111</v>
      </c>
      <c r="C26" s="86" t="s">
        <v>19</v>
      </c>
      <c r="D26" s="100">
        <v>4</v>
      </c>
      <c r="E26" s="86" t="s">
        <v>93</v>
      </c>
      <c r="F26" s="95">
        <v>30000</v>
      </c>
      <c r="G26" s="95">
        <f t="shared" si="0"/>
        <v>120000</v>
      </c>
    </row>
    <row r="27" spans="1:7" ht="12.75" customHeight="1" x14ac:dyDescent="0.25">
      <c r="A27" s="16"/>
      <c r="B27" s="83" t="s">
        <v>20</v>
      </c>
      <c r="C27" s="92"/>
      <c r="D27" s="92"/>
      <c r="E27" s="92"/>
      <c r="F27" s="93"/>
      <c r="G27" s="89">
        <f>SUM(G21:G26)</f>
        <v>2910000</v>
      </c>
    </row>
    <row r="28" spans="1:7" ht="12" customHeight="1" x14ac:dyDescent="0.25">
      <c r="A28" s="16"/>
      <c r="B28" s="17"/>
      <c r="C28" s="17"/>
      <c r="D28" s="17"/>
      <c r="E28" s="17"/>
      <c r="F28" s="19"/>
      <c r="G28" s="19"/>
    </row>
    <row r="29" spans="1:7" ht="12" customHeight="1" x14ac:dyDescent="0.25">
      <c r="A29" s="16"/>
      <c r="B29" s="80" t="s">
        <v>21</v>
      </c>
      <c r="C29" s="21"/>
      <c r="D29" s="21"/>
      <c r="E29" s="21"/>
      <c r="F29" s="22"/>
      <c r="G29" s="22"/>
    </row>
    <row r="30" spans="1:7" ht="24" customHeight="1" x14ac:dyDescent="0.25">
      <c r="A30" s="16"/>
      <c r="B30" s="81" t="s">
        <v>14</v>
      </c>
      <c r="C30" s="84" t="s">
        <v>15</v>
      </c>
      <c r="D30" s="84" t="s">
        <v>107</v>
      </c>
      <c r="E30" s="81" t="s">
        <v>16</v>
      </c>
      <c r="F30" s="84" t="s">
        <v>17</v>
      </c>
      <c r="G30" s="81" t="s">
        <v>18</v>
      </c>
    </row>
    <row r="31" spans="1:7" ht="12" customHeight="1" x14ac:dyDescent="0.25">
      <c r="A31" s="16"/>
      <c r="B31" s="96" t="s">
        <v>73</v>
      </c>
      <c r="C31" s="97" t="s">
        <v>55</v>
      </c>
      <c r="D31" s="97">
        <v>2</v>
      </c>
      <c r="E31" s="97" t="s">
        <v>95</v>
      </c>
      <c r="F31" s="98">
        <v>35000</v>
      </c>
      <c r="G31" s="98">
        <f>D31*F31</f>
        <v>70000</v>
      </c>
    </row>
    <row r="32" spans="1:7" ht="12" customHeight="1" x14ac:dyDescent="0.25">
      <c r="A32" s="16"/>
      <c r="B32" s="96" t="s">
        <v>74</v>
      </c>
      <c r="C32" s="97" t="s">
        <v>55</v>
      </c>
      <c r="D32" s="97">
        <v>2</v>
      </c>
      <c r="E32" s="97" t="s">
        <v>95</v>
      </c>
      <c r="F32" s="98">
        <v>35000</v>
      </c>
      <c r="G32" s="98">
        <f>D32*F32</f>
        <v>70000</v>
      </c>
    </row>
    <row r="33" spans="1:11" ht="12" customHeight="1" x14ac:dyDescent="0.25">
      <c r="A33" s="16"/>
      <c r="B33" s="83" t="s">
        <v>22</v>
      </c>
      <c r="C33" s="87"/>
      <c r="D33" s="87"/>
      <c r="E33" s="87"/>
      <c r="F33" s="99"/>
      <c r="G33" s="99">
        <f>SUM(G31:G32)</f>
        <v>140000</v>
      </c>
    </row>
    <row r="34" spans="1:11" ht="12" customHeight="1" x14ac:dyDescent="0.25">
      <c r="A34" s="16"/>
      <c r="B34" s="42"/>
      <c r="C34" s="42"/>
      <c r="D34" s="42"/>
      <c r="E34" s="42"/>
      <c r="F34" s="43"/>
      <c r="G34" s="43"/>
    </row>
    <row r="35" spans="1:11" ht="12" customHeight="1" x14ac:dyDescent="0.25">
      <c r="A35" s="16"/>
      <c r="B35" s="80" t="s">
        <v>23</v>
      </c>
      <c r="C35" s="44"/>
      <c r="D35" s="44"/>
      <c r="E35" s="44"/>
      <c r="F35" s="45"/>
      <c r="G35" s="45"/>
    </row>
    <row r="36" spans="1:11" ht="24" customHeight="1" x14ac:dyDescent="0.25">
      <c r="A36" s="16"/>
      <c r="B36" s="81" t="s">
        <v>14</v>
      </c>
      <c r="C36" s="81" t="s">
        <v>15</v>
      </c>
      <c r="D36" s="81" t="s">
        <v>107</v>
      </c>
      <c r="E36" s="81" t="s">
        <v>16</v>
      </c>
      <c r="F36" s="84" t="s">
        <v>17</v>
      </c>
      <c r="G36" s="81" t="s">
        <v>18</v>
      </c>
    </row>
    <row r="37" spans="1:11" ht="12.75" customHeight="1" x14ac:dyDescent="0.25">
      <c r="A37" s="16"/>
      <c r="B37" s="82" t="s">
        <v>61</v>
      </c>
      <c r="C37" s="86" t="s">
        <v>113</v>
      </c>
      <c r="D37" s="94">
        <v>0.33</v>
      </c>
      <c r="E37" s="86" t="s">
        <v>96</v>
      </c>
      <c r="F37" s="95">
        <v>195000</v>
      </c>
      <c r="G37" s="95">
        <f t="shared" ref="G37:G40" si="1">(D37*F37)</f>
        <v>64350</v>
      </c>
    </row>
    <row r="38" spans="1:11" ht="12.75" customHeight="1" x14ac:dyDescent="0.25">
      <c r="A38" s="16"/>
      <c r="B38" s="82" t="s">
        <v>97</v>
      </c>
      <c r="C38" s="86" t="s">
        <v>113</v>
      </c>
      <c r="D38" s="94">
        <v>0.4</v>
      </c>
      <c r="E38" s="86" t="s">
        <v>96</v>
      </c>
      <c r="F38" s="95">
        <v>195000</v>
      </c>
      <c r="G38" s="95">
        <f t="shared" si="1"/>
        <v>78000</v>
      </c>
    </row>
    <row r="39" spans="1:11" ht="12.75" customHeight="1" x14ac:dyDescent="0.25">
      <c r="A39" s="16"/>
      <c r="B39" s="82" t="s">
        <v>71</v>
      </c>
      <c r="C39" s="86" t="s">
        <v>113</v>
      </c>
      <c r="D39" s="94">
        <v>0.1</v>
      </c>
      <c r="E39" s="86" t="s">
        <v>96</v>
      </c>
      <c r="F39" s="95">
        <v>195000</v>
      </c>
      <c r="G39" s="95">
        <f t="shared" si="1"/>
        <v>19500</v>
      </c>
    </row>
    <row r="40" spans="1:11" ht="12.75" customHeight="1" x14ac:dyDescent="0.25">
      <c r="A40" s="16"/>
      <c r="B40" s="82" t="s">
        <v>72</v>
      </c>
      <c r="C40" s="86" t="s">
        <v>113</v>
      </c>
      <c r="D40" s="94">
        <v>0.1</v>
      </c>
      <c r="E40" s="86" t="s">
        <v>96</v>
      </c>
      <c r="F40" s="95">
        <v>195000</v>
      </c>
      <c r="G40" s="95">
        <f t="shared" si="1"/>
        <v>19500</v>
      </c>
    </row>
    <row r="41" spans="1:11" ht="12.75" customHeight="1" x14ac:dyDescent="0.25">
      <c r="A41" s="16"/>
      <c r="B41" s="83" t="s">
        <v>24</v>
      </c>
      <c r="C41" s="92"/>
      <c r="D41" s="92"/>
      <c r="E41" s="92"/>
      <c r="F41" s="93"/>
      <c r="G41" s="89">
        <f>SUM(G37:G40)</f>
        <v>181350</v>
      </c>
    </row>
    <row r="42" spans="1:11" ht="12" customHeight="1" x14ac:dyDescent="0.25">
      <c r="A42" s="16"/>
      <c r="B42" s="17"/>
      <c r="C42" s="17"/>
      <c r="D42" s="17"/>
      <c r="E42" s="17"/>
      <c r="F42" s="19"/>
      <c r="G42" s="19"/>
    </row>
    <row r="43" spans="1:11" ht="12" customHeight="1" x14ac:dyDescent="0.25">
      <c r="A43" s="16"/>
      <c r="B43" s="80" t="s">
        <v>25</v>
      </c>
      <c r="C43" s="21"/>
      <c r="D43" s="21"/>
      <c r="E43" s="21"/>
      <c r="F43" s="22"/>
      <c r="G43" s="22"/>
    </row>
    <row r="44" spans="1:11" ht="24" customHeight="1" x14ac:dyDescent="0.25">
      <c r="A44" s="16"/>
      <c r="B44" s="84" t="s">
        <v>26</v>
      </c>
      <c r="C44" s="84" t="s">
        <v>27</v>
      </c>
      <c r="D44" s="84" t="s">
        <v>108</v>
      </c>
      <c r="E44" s="84" t="s">
        <v>16</v>
      </c>
      <c r="F44" s="84" t="s">
        <v>17</v>
      </c>
      <c r="G44" s="84" t="s">
        <v>18</v>
      </c>
      <c r="K44" s="2"/>
    </row>
    <row r="45" spans="1:11" ht="12.75" customHeight="1" x14ac:dyDescent="0.25">
      <c r="A45" s="16"/>
      <c r="B45" s="90" t="s">
        <v>29</v>
      </c>
      <c r="C45" s="91"/>
      <c r="D45" s="91"/>
      <c r="E45" s="91"/>
      <c r="F45" s="91"/>
      <c r="G45" s="91"/>
      <c r="K45" s="2"/>
    </row>
    <row r="46" spans="1:11" ht="12.75" customHeight="1" x14ac:dyDescent="0.25">
      <c r="A46" s="16"/>
      <c r="B46" s="3" t="s">
        <v>75</v>
      </c>
      <c r="C46" s="4" t="s">
        <v>63</v>
      </c>
      <c r="D46" s="15">
        <v>400</v>
      </c>
      <c r="E46" s="4" t="s">
        <v>86</v>
      </c>
      <c r="F46" s="11">
        <v>1390</v>
      </c>
      <c r="G46" s="12">
        <f>D46*F46</f>
        <v>556000</v>
      </c>
    </row>
    <row r="47" spans="1:11" ht="12.75" customHeight="1" x14ac:dyDescent="0.25">
      <c r="A47" s="16"/>
      <c r="B47" s="3" t="s">
        <v>62</v>
      </c>
      <c r="C47" s="5" t="s">
        <v>63</v>
      </c>
      <c r="D47" s="5">
        <v>300</v>
      </c>
      <c r="E47" s="5" t="s">
        <v>87</v>
      </c>
      <c r="F47" s="11">
        <v>1340</v>
      </c>
      <c r="G47" s="13">
        <f t="shared" ref="G47:G56" si="2">D47*F47</f>
        <v>402000</v>
      </c>
    </row>
    <row r="48" spans="1:11" ht="12.75" customHeight="1" x14ac:dyDescent="0.25">
      <c r="A48" s="16"/>
      <c r="B48" s="3" t="s">
        <v>76</v>
      </c>
      <c r="C48" s="4" t="s">
        <v>63</v>
      </c>
      <c r="D48" s="15">
        <v>350</v>
      </c>
      <c r="E48" s="5" t="s">
        <v>102</v>
      </c>
      <c r="F48" s="11">
        <v>1950</v>
      </c>
      <c r="G48" s="13">
        <f t="shared" si="2"/>
        <v>682500</v>
      </c>
    </row>
    <row r="49" spans="1:7" ht="12.75" customHeight="1" x14ac:dyDescent="0.25">
      <c r="A49" s="16"/>
      <c r="B49" s="3" t="s">
        <v>77</v>
      </c>
      <c r="C49" s="4" t="s">
        <v>63</v>
      </c>
      <c r="D49" s="15">
        <v>400</v>
      </c>
      <c r="E49" s="5" t="s">
        <v>102</v>
      </c>
      <c r="F49" s="11">
        <v>1880</v>
      </c>
      <c r="G49" s="13">
        <f t="shared" si="2"/>
        <v>752000</v>
      </c>
    </row>
    <row r="50" spans="1:7" ht="12.75" customHeight="1" x14ac:dyDescent="0.25">
      <c r="A50" s="16"/>
      <c r="B50" s="6" t="s">
        <v>78</v>
      </c>
      <c r="C50" s="5"/>
      <c r="D50" s="5"/>
      <c r="E50" s="4"/>
      <c r="F50" s="14"/>
      <c r="G50" s="13"/>
    </row>
    <row r="51" spans="1:7" ht="12.75" customHeight="1" x14ac:dyDescent="0.25">
      <c r="A51" s="16"/>
      <c r="B51" s="3" t="s">
        <v>64</v>
      </c>
      <c r="C51" s="4" t="s">
        <v>98</v>
      </c>
      <c r="D51" s="15">
        <v>2</v>
      </c>
      <c r="E51" s="4" t="s">
        <v>101</v>
      </c>
      <c r="F51" s="11">
        <v>97224</v>
      </c>
      <c r="G51" s="13">
        <f t="shared" si="2"/>
        <v>194448</v>
      </c>
    </row>
    <row r="52" spans="1:7" ht="12.75" customHeight="1" x14ac:dyDescent="0.25">
      <c r="A52" s="16"/>
      <c r="B52" s="3" t="s">
        <v>79</v>
      </c>
      <c r="C52" s="4" t="s">
        <v>63</v>
      </c>
      <c r="D52" s="15">
        <v>4</v>
      </c>
      <c r="E52" s="4" t="s">
        <v>87</v>
      </c>
      <c r="F52" s="11">
        <v>11800</v>
      </c>
      <c r="G52" s="13">
        <f t="shared" si="2"/>
        <v>47200</v>
      </c>
    </row>
    <row r="53" spans="1:7" ht="12.75" customHeight="1" x14ac:dyDescent="0.25">
      <c r="A53" s="16"/>
      <c r="B53" s="6" t="s">
        <v>80</v>
      </c>
      <c r="C53" s="5"/>
      <c r="D53" s="5"/>
      <c r="E53" s="4"/>
      <c r="F53" s="14"/>
      <c r="G53" s="13"/>
    </row>
    <row r="54" spans="1:7" ht="12.75" customHeight="1" x14ac:dyDescent="0.25">
      <c r="A54" s="16"/>
      <c r="B54" s="3" t="s">
        <v>65</v>
      </c>
      <c r="C54" s="5" t="s">
        <v>63</v>
      </c>
      <c r="D54" s="15">
        <v>3</v>
      </c>
      <c r="E54" s="4" t="s">
        <v>99</v>
      </c>
      <c r="F54" s="11">
        <v>67000</v>
      </c>
      <c r="G54" s="13">
        <f t="shared" si="2"/>
        <v>201000</v>
      </c>
    </row>
    <row r="55" spans="1:7" ht="12.75" customHeight="1" x14ac:dyDescent="0.25">
      <c r="A55" s="16"/>
      <c r="B55" s="3" t="s">
        <v>81</v>
      </c>
      <c r="C55" s="5" t="s">
        <v>63</v>
      </c>
      <c r="D55" s="5">
        <v>2.5</v>
      </c>
      <c r="E55" s="4" t="s">
        <v>88</v>
      </c>
      <c r="F55" s="11">
        <v>35288</v>
      </c>
      <c r="G55" s="13">
        <f t="shared" si="2"/>
        <v>88220</v>
      </c>
    </row>
    <row r="56" spans="1:7" ht="12.75" customHeight="1" x14ac:dyDescent="0.25">
      <c r="A56" s="16"/>
      <c r="B56" s="6" t="s">
        <v>114</v>
      </c>
      <c r="C56" s="4" t="s">
        <v>115</v>
      </c>
      <c r="D56" s="15">
        <v>25000</v>
      </c>
      <c r="E56" s="4" t="s">
        <v>100</v>
      </c>
      <c r="F56" s="11">
        <v>150</v>
      </c>
      <c r="G56" s="13">
        <f t="shared" si="2"/>
        <v>3750000</v>
      </c>
    </row>
    <row r="57" spans="1:7" ht="13.5" customHeight="1" x14ac:dyDescent="0.25">
      <c r="A57" s="16"/>
      <c r="B57" s="83" t="s">
        <v>30</v>
      </c>
      <c r="C57" s="92"/>
      <c r="D57" s="92"/>
      <c r="E57" s="92"/>
      <c r="F57" s="93"/>
      <c r="G57" s="89">
        <f>SUM(G45:G56)</f>
        <v>6673368</v>
      </c>
    </row>
    <row r="58" spans="1:7" ht="12" customHeight="1" x14ac:dyDescent="0.25">
      <c r="A58" s="16"/>
      <c r="B58" s="17"/>
      <c r="C58" s="17"/>
      <c r="D58" s="17"/>
      <c r="E58" s="23"/>
      <c r="F58" s="19"/>
      <c r="G58" s="19"/>
    </row>
    <row r="59" spans="1:7" ht="12" customHeight="1" x14ac:dyDescent="0.25">
      <c r="A59" s="16"/>
      <c r="B59" s="80" t="s">
        <v>31</v>
      </c>
      <c r="C59" s="21"/>
      <c r="D59" s="21"/>
      <c r="E59" s="21"/>
      <c r="F59" s="22"/>
      <c r="G59" s="22"/>
    </row>
    <row r="60" spans="1:7" ht="24" customHeight="1" x14ac:dyDescent="0.25">
      <c r="A60" s="16"/>
      <c r="B60" s="81" t="s">
        <v>32</v>
      </c>
      <c r="C60" s="84" t="s">
        <v>27</v>
      </c>
      <c r="D60" s="84" t="s">
        <v>28</v>
      </c>
      <c r="E60" s="81" t="s">
        <v>16</v>
      </c>
      <c r="F60" s="84" t="s">
        <v>17</v>
      </c>
      <c r="G60" s="81" t="s">
        <v>18</v>
      </c>
    </row>
    <row r="61" spans="1:7" ht="12.75" customHeight="1" x14ac:dyDescent="0.25">
      <c r="A61" s="16"/>
      <c r="B61" s="82" t="s">
        <v>66</v>
      </c>
      <c r="C61" s="4" t="s">
        <v>60</v>
      </c>
      <c r="D61" s="85">
        <v>3350</v>
      </c>
      <c r="E61" s="86" t="s">
        <v>82</v>
      </c>
      <c r="F61" s="85">
        <v>400</v>
      </c>
      <c r="G61" s="85">
        <f t="shared" ref="G61" si="3">D61*F61</f>
        <v>1340000</v>
      </c>
    </row>
    <row r="62" spans="1:7" ht="13.5" customHeight="1" x14ac:dyDescent="0.25">
      <c r="A62" s="16"/>
      <c r="B62" s="83" t="s">
        <v>33</v>
      </c>
      <c r="C62" s="87"/>
      <c r="D62" s="87"/>
      <c r="E62" s="87"/>
      <c r="F62" s="88"/>
      <c r="G62" s="89">
        <f>SUM(G61:G61)</f>
        <v>1340000</v>
      </c>
    </row>
    <row r="63" spans="1:7" ht="12" customHeight="1" x14ac:dyDescent="0.25">
      <c r="A63" s="16"/>
      <c r="B63" s="42"/>
      <c r="C63" s="42"/>
      <c r="D63" s="42"/>
      <c r="E63" s="42"/>
      <c r="F63" s="43"/>
      <c r="G63" s="43"/>
    </row>
    <row r="64" spans="1:7" ht="12" customHeight="1" x14ac:dyDescent="0.25">
      <c r="A64" s="16"/>
      <c r="B64" s="70" t="s">
        <v>34</v>
      </c>
      <c r="C64" s="71"/>
      <c r="D64" s="71"/>
      <c r="E64" s="71"/>
      <c r="F64" s="71"/>
      <c r="G64" s="72">
        <f>G27+G33+G41+G57+G62</f>
        <v>11244718</v>
      </c>
    </row>
    <row r="65" spans="1:7" ht="12" customHeight="1" x14ac:dyDescent="0.25">
      <c r="A65" s="16"/>
      <c r="B65" s="73" t="s">
        <v>35</v>
      </c>
      <c r="C65" s="25"/>
      <c r="D65" s="25"/>
      <c r="E65" s="25"/>
      <c r="F65" s="25"/>
      <c r="G65" s="74">
        <f>G64*0.05</f>
        <v>562235.9</v>
      </c>
    </row>
    <row r="66" spans="1:7" ht="12" customHeight="1" x14ac:dyDescent="0.25">
      <c r="A66" s="16"/>
      <c r="B66" s="75" t="s">
        <v>36</v>
      </c>
      <c r="C66" s="24"/>
      <c r="D66" s="24"/>
      <c r="E66" s="24"/>
      <c r="F66" s="24"/>
      <c r="G66" s="76">
        <f>G65+G64</f>
        <v>11806953.9</v>
      </c>
    </row>
    <row r="67" spans="1:7" ht="12" customHeight="1" x14ac:dyDescent="0.25">
      <c r="A67" s="16"/>
      <c r="B67" s="73" t="s">
        <v>37</v>
      </c>
      <c r="C67" s="25"/>
      <c r="D67" s="25"/>
      <c r="E67" s="25"/>
      <c r="F67" s="25"/>
      <c r="G67" s="74">
        <f>G12</f>
        <v>18000000</v>
      </c>
    </row>
    <row r="68" spans="1:7" ht="12" customHeight="1" x14ac:dyDescent="0.25">
      <c r="A68" s="16"/>
      <c r="B68" s="77" t="s">
        <v>38</v>
      </c>
      <c r="C68" s="78"/>
      <c r="D68" s="78"/>
      <c r="E68" s="78"/>
      <c r="F68" s="78"/>
      <c r="G68" s="79">
        <f>G67-G66</f>
        <v>6193046.0999999996</v>
      </c>
    </row>
    <row r="69" spans="1:7" ht="12" customHeight="1" x14ac:dyDescent="0.25">
      <c r="A69" s="16"/>
      <c r="B69" s="28" t="s">
        <v>110</v>
      </c>
      <c r="C69" s="26"/>
      <c r="D69" s="26"/>
      <c r="E69" s="26"/>
      <c r="F69" s="35"/>
      <c r="G69" s="36"/>
    </row>
    <row r="70" spans="1:7" ht="12.75" customHeight="1" thickBot="1" x14ac:dyDescent="0.3">
      <c r="A70" s="16"/>
      <c r="B70" s="29"/>
      <c r="C70" s="26"/>
      <c r="D70" s="26"/>
      <c r="E70" s="26"/>
      <c r="F70" s="35"/>
      <c r="G70" s="36"/>
    </row>
    <row r="71" spans="1:7" ht="12" customHeight="1" x14ac:dyDescent="0.25">
      <c r="A71" s="16"/>
      <c r="B71" s="48" t="s">
        <v>109</v>
      </c>
      <c r="C71" s="49"/>
      <c r="D71" s="49"/>
      <c r="E71" s="49"/>
      <c r="F71" s="50"/>
      <c r="G71" s="36"/>
    </row>
    <row r="72" spans="1:7" ht="12" customHeight="1" x14ac:dyDescent="0.25">
      <c r="A72" s="16"/>
      <c r="B72" s="51" t="s">
        <v>39</v>
      </c>
      <c r="C72" s="27"/>
      <c r="D72" s="27"/>
      <c r="E72" s="27"/>
      <c r="F72" s="52"/>
      <c r="G72" s="36"/>
    </row>
    <row r="73" spans="1:7" ht="12" customHeight="1" x14ac:dyDescent="0.25">
      <c r="A73" s="16"/>
      <c r="B73" s="51" t="s">
        <v>40</v>
      </c>
      <c r="C73" s="27"/>
      <c r="D73" s="27"/>
      <c r="E73" s="27"/>
      <c r="F73" s="52"/>
      <c r="G73" s="36"/>
    </row>
    <row r="74" spans="1:7" ht="12" customHeight="1" x14ac:dyDescent="0.25">
      <c r="A74" s="16"/>
      <c r="B74" s="51" t="s">
        <v>41</v>
      </c>
      <c r="C74" s="27"/>
      <c r="D74" s="27"/>
      <c r="E74" s="27"/>
      <c r="F74" s="52"/>
      <c r="G74" s="36"/>
    </row>
    <row r="75" spans="1:7" ht="12" customHeight="1" x14ac:dyDescent="0.25">
      <c r="A75" s="16"/>
      <c r="B75" s="51" t="s">
        <v>42</v>
      </c>
      <c r="C75" s="27"/>
      <c r="D75" s="27"/>
      <c r="E75" s="27"/>
      <c r="F75" s="52"/>
      <c r="G75" s="36"/>
    </row>
    <row r="76" spans="1:7" ht="12" customHeight="1" x14ac:dyDescent="0.25">
      <c r="A76" s="16"/>
      <c r="B76" s="51" t="s">
        <v>43</v>
      </c>
      <c r="C76" s="27"/>
      <c r="D76" s="27"/>
      <c r="E76" s="27"/>
      <c r="F76" s="52"/>
      <c r="G76" s="36"/>
    </row>
    <row r="77" spans="1:7" ht="12.75" customHeight="1" thickBot="1" x14ac:dyDescent="0.3">
      <c r="A77" s="16"/>
      <c r="B77" s="53" t="s">
        <v>44</v>
      </c>
      <c r="C77" s="54"/>
      <c r="D77" s="54"/>
      <c r="E77" s="54"/>
      <c r="F77" s="55"/>
      <c r="G77" s="36"/>
    </row>
    <row r="78" spans="1:7" ht="12.75" customHeight="1" x14ac:dyDescent="0.25">
      <c r="A78" s="16"/>
      <c r="B78" s="29"/>
      <c r="C78" s="27"/>
      <c r="D78" s="27"/>
      <c r="E78" s="27"/>
      <c r="F78" s="18"/>
      <c r="G78" s="36"/>
    </row>
    <row r="79" spans="1:7" ht="15" customHeight="1" x14ac:dyDescent="0.25">
      <c r="A79" s="16"/>
      <c r="B79" s="108" t="s">
        <v>45</v>
      </c>
      <c r="C79" s="109"/>
      <c r="D79" s="56"/>
      <c r="E79" s="30"/>
      <c r="F79" s="37"/>
      <c r="G79" s="36"/>
    </row>
    <row r="80" spans="1:7" ht="12" customHeight="1" x14ac:dyDescent="0.25">
      <c r="A80" s="16"/>
      <c r="B80" s="57" t="s">
        <v>32</v>
      </c>
      <c r="C80" s="58" t="s">
        <v>46</v>
      </c>
      <c r="D80" s="59" t="s">
        <v>47</v>
      </c>
      <c r="E80" s="30"/>
      <c r="F80" s="37"/>
      <c r="G80" s="36"/>
    </row>
    <row r="81" spans="1:7" ht="12" customHeight="1" x14ac:dyDescent="0.25">
      <c r="A81" s="16"/>
      <c r="B81" s="60" t="s">
        <v>48</v>
      </c>
      <c r="C81" s="61">
        <f>G27</f>
        <v>2910000</v>
      </c>
      <c r="D81" s="62">
        <f>(C81/C87)</f>
        <v>0.24646492436969708</v>
      </c>
      <c r="E81" s="30"/>
      <c r="F81" s="37"/>
      <c r="G81" s="36"/>
    </row>
    <row r="82" spans="1:7" ht="12" customHeight="1" x14ac:dyDescent="0.25">
      <c r="A82" s="16"/>
      <c r="B82" s="60" t="s">
        <v>49</v>
      </c>
      <c r="C82" s="63">
        <f>G33</f>
        <v>140000</v>
      </c>
      <c r="D82" s="62">
        <v>0</v>
      </c>
      <c r="E82" s="30"/>
      <c r="F82" s="37"/>
      <c r="G82" s="36"/>
    </row>
    <row r="83" spans="1:7" ht="12" customHeight="1" x14ac:dyDescent="0.25">
      <c r="A83" s="16"/>
      <c r="B83" s="60" t="s">
        <v>50</v>
      </c>
      <c r="C83" s="61">
        <f>G41</f>
        <v>181350</v>
      </c>
      <c r="D83" s="62">
        <f>(C83/C87)</f>
        <v>1.5359592451699162E-2</v>
      </c>
      <c r="E83" s="30"/>
      <c r="F83" s="37"/>
      <c r="G83" s="36"/>
    </row>
    <row r="84" spans="1:7" ht="12" customHeight="1" x14ac:dyDescent="0.25">
      <c r="A84" s="16"/>
      <c r="B84" s="60" t="s">
        <v>26</v>
      </c>
      <c r="C84" s="61">
        <f>G57</f>
        <v>6673368</v>
      </c>
      <c r="D84" s="62">
        <f>(C84/C87)</f>
        <v>0.56520657711723599</v>
      </c>
      <c r="E84" s="30"/>
      <c r="F84" s="37"/>
      <c r="G84" s="36"/>
    </row>
    <row r="85" spans="1:7" ht="12" customHeight="1" x14ac:dyDescent="0.25">
      <c r="A85" s="16"/>
      <c r="B85" s="60" t="s">
        <v>51</v>
      </c>
      <c r="C85" s="64">
        <f>G62</f>
        <v>1340000</v>
      </c>
      <c r="D85" s="62">
        <f>(C85/C87)</f>
        <v>0.11349243940047907</v>
      </c>
      <c r="E85" s="31"/>
      <c r="F85" s="38"/>
      <c r="G85" s="36"/>
    </row>
    <row r="86" spans="1:7" ht="12" customHeight="1" x14ac:dyDescent="0.25">
      <c r="A86" s="16"/>
      <c r="B86" s="60" t="s">
        <v>52</v>
      </c>
      <c r="C86" s="64">
        <f>G65</f>
        <v>562235.9</v>
      </c>
      <c r="D86" s="62">
        <f>(C86/C87)</f>
        <v>4.7619047619047616E-2</v>
      </c>
      <c r="E86" s="31"/>
      <c r="F86" s="38"/>
      <c r="G86" s="36"/>
    </row>
    <row r="87" spans="1:7" ht="12.75" customHeight="1" x14ac:dyDescent="0.25">
      <c r="A87" s="16"/>
      <c r="B87" s="57" t="s">
        <v>53</v>
      </c>
      <c r="C87" s="65">
        <f>SUM(C81:C86)</f>
        <v>11806953.9</v>
      </c>
      <c r="D87" s="66">
        <f>SUM(D81:D86)</f>
        <v>0.98814258095815899</v>
      </c>
      <c r="E87" s="31"/>
      <c r="F87" s="38"/>
      <c r="G87" s="36"/>
    </row>
    <row r="88" spans="1:7" ht="12" customHeight="1" x14ac:dyDescent="0.25">
      <c r="A88" s="16"/>
      <c r="B88" s="29"/>
      <c r="C88" s="26"/>
      <c r="D88" s="26"/>
      <c r="E88" s="26"/>
      <c r="F88" s="35"/>
      <c r="G88" s="36"/>
    </row>
    <row r="89" spans="1:7" ht="12.75" customHeight="1" x14ac:dyDescent="0.25">
      <c r="A89" s="16"/>
      <c r="B89" s="46"/>
      <c r="C89" s="26"/>
      <c r="D89" s="26"/>
      <c r="E89" s="26"/>
      <c r="F89" s="35"/>
      <c r="G89" s="36"/>
    </row>
    <row r="90" spans="1:7" ht="12" customHeight="1" x14ac:dyDescent="0.25">
      <c r="A90" s="16"/>
      <c r="B90" s="67"/>
      <c r="C90" s="68" t="s">
        <v>103</v>
      </c>
      <c r="D90" s="67"/>
      <c r="E90" s="67"/>
      <c r="F90" s="38"/>
      <c r="G90" s="36"/>
    </row>
    <row r="91" spans="1:7" ht="12" customHeight="1" x14ac:dyDescent="0.25">
      <c r="A91" s="16"/>
      <c r="B91" s="57" t="s">
        <v>104</v>
      </c>
      <c r="C91" s="69">
        <v>55000</v>
      </c>
      <c r="D91" s="69">
        <v>60000</v>
      </c>
      <c r="E91" s="69">
        <v>65000</v>
      </c>
      <c r="F91" s="39"/>
      <c r="G91" s="40"/>
    </row>
    <row r="92" spans="1:7" ht="12.75" customHeight="1" x14ac:dyDescent="0.25">
      <c r="A92" s="16"/>
      <c r="B92" s="57" t="s">
        <v>105</v>
      </c>
      <c r="C92" s="69">
        <f>(G66/C91)</f>
        <v>214.6718890909091</v>
      </c>
      <c r="D92" s="69">
        <f>(G66/D91)</f>
        <v>196.78256500000001</v>
      </c>
      <c r="E92" s="69">
        <f>(G66/E91)</f>
        <v>181.64544461538463</v>
      </c>
      <c r="F92" s="39"/>
      <c r="G92" s="40"/>
    </row>
    <row r="93" spans="1:7" ht="15.6" customHeight="1" x14ac:dyDescent="0.25">
      <c r="A93" s="16"/>
      <c r="B93" s="28" t="s">
        <v>54</v>
      </c>
      <c r="C93" s="27"/>
      <c r="D93" s="27"/>
      <c r="E93" s="27"/>
      <c r="F93" s="18"/>
      <c r="G93" s="18"/>
    </row>
    <row r="94" spans="1:7" ht="11.25" customHeight="1" x14ac:dyDescent="0.25">
      <c r="B94" s="47"/>
      <c r="C94" s="47"/>
      <c r="D94" s="47"/>
      <c r="E94" s="47"/>
      <c r="F94" s="41"/>
      <c r="G94" s="41"/>
    </row>
  </sheetData>
  <mergeCells count="8">
    <mergeCell ref="B79:C79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Tomate Aire Libre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Briones Escalona Cristina Laura</cp:lastModifiedBy>
  <dcterms:created xsi:type="dcterms:W3CDTF">2020-11-27T12:49:26Z</dcterms:created>
  <dcterms:modified xsi:type="dcterms:W3CDTF">2022-07-26T15:15:06Z</dcterms:modified>
</cp:coreProperties>
</file>