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Clemente\"/>
    </mc:Choice>
  </mc:AlternateContent>
  <bookViews>
    <workbookView xWindow="-105" yWindow="-105" windowWidth="19425" windowHeight="10425"/>
  </bookViews>
  <sheets>
    <sheet name="Trigo RI" sheetId="1" r:id="rId1"/>
  </sheets>
  <calcPr calcId="162913"/>
</workbook>
</file>

<file path=xl/calcChain.xml><?xml version="1.0" encoding="utf-8"?>
<calcChain xmlns="http://schemas.openxmlformats.org/spreadsheetml/2006/main">
  <c r="G60" i="1" l="1"/>
  <c r="G59" i="1"/>
  <c r="G61" i="1" s="1"/>
  <c r="C84" i="1" s="1"/>
  <c r="E90" i="1" l="1"/>
  <c r="D90" i="1"/>
  <c r="C90" i="1"/>
  <c r="G52" i="1"/>
  <c r="G53" i="1" l="1"/>
  <c r="G54" i="1"/>
  <c r="G51" i="1" l="1"/>
  <c r="G46" i="1"/>
  <c r="G48" i="1"/>
  <c r="G49" i="1"/>
  <c r="G43" i="1"/>
  <c r="G34" i="1"/>
  <c r="G35" i="1"/>
  <c r="G36" i="1"/>
  <c r="G37" i="1"/>
  <c r="G38" i="1"/>
  <c r="G33" i="1"/>
  <c r="G39" i="1" l="1"/>
  <c r="C82" i="1" s="1"/>
  <c r="G23" i="1"/>
  <c r="G45" i="1" l="1"/>
  <c r="G55" i="1" s="1"/>
  <c r="G22" i="1"/>
  <c r="G21" i="1"/>
  <c r="G20" i="1"/>
  <c r="G11" i="1"/>
  <c r="G66" i="1" s="1"/>
  <c r="G24" i="1" l="1"/>
  <c r="C80" i="1" s="1"/>
  <c r="C83" i="1"/>
  <c r="G63" i="1" l="1"/>
  <c r="G64" i="1" l="1"/>
  <c r="C85" i="1" s="1"/>
  <c r="G65" i="1" l="1"/>
  <c r="G67" i="1" s="1"/>
  <c r="C86" i="1"/>
  <c r="D83" i="1" l="1"/>
  <c r="D84" i="1"/>
  <c r="D82" i="1"/>
  <c r="D80" i="1"/>
  <c r="D85" i="1"/>
  <c r="D86" i="1" l="1"/>
</calcChain>
</file>

<file path=xl/sharedStrings.xml><?xml version="1.0" encoding="utf-8"?>
<sst xmlns="http://schemas.openxmlformats.org/spreadsheetml/2006/main" count="159" uniqueCount="116">
  <si>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</si>
  <si>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</si>
  <si>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</si>
  <si>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</si>
  <si>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</si>
  <si>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</si>
  <si>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</si>
  <si>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</si>
  <si>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</si>
  <si>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</si>
  <si>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</si>
  <si>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</si>
  <si>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</si>
  <si>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</si>
  <si>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</si>
  <si>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</si>
  <si>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</si>
  <si>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</si>
  <si>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</si>
  <si>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</si>
  <si>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</si>
  <si>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</si>
  <si>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</si>
  <si>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</si>
  <si>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</si>
  <si>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</si>
  <si>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</si>
  <si>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</si>
  <si>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</si>
  <si>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</si>
  <si>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</si>
  <si>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</si>
  <si>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</si>
  <si>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</si>
  <si>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</si>
  <si>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</si>
  <si>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</si>
  <si>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</si>
  <si>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</si>
  <si>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</si>
  <si>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</si>
  <si>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</si>
  <si>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</si>
  <si>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</si>
  <si>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</si>
  <si>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</si>
  <si>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</si>
  <si>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</si>
  <si>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</si>
  <si>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</si>
  <si>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</si>
  <si>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</si>
  <si>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</si>
  <si>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</si>
  <si>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</si>
  <si>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</si>
  <si>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</si>
  <si>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</si>
  <si>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</si>
  <si>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</si>
  <si>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KG</t>
  </si>
  <si>
    <t>LIT</t>
  </si>
  <si>
    <t>TRIGO -RIEGO</t>
  </si>
  <si>
    <t>DEL MAULE</t>
  </si>
  <si>
    <t>APOYO EN SIEMBRA</t>
  </si>
  <si>
    <t>RIEGOS</t>
  </si>
  <si>
    <t>ROTURA</t>
  </si>
  <si>
    <t>RASTRAJES (2)</t>
  </si>
  <si>
    <t>SIEMBRA</t>
  </si>
  <si>
    <t>SEMILLA</t>
  </si>
  <si>
    <t>FERTIZANTE</t>
  </si>
  <si>
    <t>HERBICIDAS</t>
  </si>
  <si>
    <t>TORDON</t>
  </si>
  <si>
    <t>MCPA</t>
  </si>
  <si>
    <t>FUNGUICIDA</t>
  </si>
  <si>
    <t>JULIO-AGOSTO</t>
  </si>
  <si>
    <t>DESINFECCION SEMILLA</t>
  </si>
  <si>
    <t>JULIO</t>
  </si>
  <si>
    <t>APLICACIÓN NITROGENO</t>
  </si>
  <si>
    <t>APLICACIÓN HERBICIDA</t>
  </si>
  <si>
    <t>OCTUBRE</t>
  </si>
  <si>
    <t>DICIEMBRE</t>
  </si>
  <si>
    <t>AGOSTO-SEPT.</t>
  </si>
  <si>
    <t>SEPTIEMBRE</t>
  </si>
  <si>
    <t>MEDIO</t>
  </si>
  <si>
    <t>AGROIND. - MERC.REG.</t>
  </si>
  <si>
    <t xml:space="preserve">ENERO  </t>
  </si>
  <si>
    <t>LLUVIAS-VIENTO</t>
  </si>
  <si>
    <t>REGUEROS</t>
  </si>
  <si>
    <t>UNIDAD/HA</t>
  </si>
  <si>
    <t>UREA  GR.</t>
  </si>
  <si>
    <t>INSECTICIDA</t>
  </si>
  <si>
    <t xml:space="preserve">LORBAN 4 E </t>
  </si>
  <si>
    <t>OCT-NOV.</t>
  </si>
  <si>
    <t>DIC-ENERO</t>
  </si>
  <si>
    <t>INDARFLO</t>
  </si>
  <si>
    <t>PANDORA-INIA, PANTERA-INIA</t>
  </si>
  <si>
    <t>UNIDADES/HA</t>
  </si>
  <si>
    <t>EPOCA</t>
  </si>
  <si>
    <t>Cantidad (Kg/l/u)/HA</t>
  </si>
  <si>
    <t>BAYLETON</t>
  </si>
  <si>
    <t>AGOST-SEPT.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</si>
  <si>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</si>
  <si>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SACOS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</si>
  <si>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</si>
  <si>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</si>
  <si>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OCTUB-DICIEMB</t>
  </si>
  <si>
    <t>JM</t>
  </si>
  <si>
    <t>COSECHA AUTOMOTRIZ</t>
  </si>
  <si>
    <t>MEZCLA N-P-K (17-20-20)</t>
  </si>
  <si>
    <t xml:space="preserve">UN </t>
  </si>
  <si>
    <t>DIC-ENE</t>
  </si>
  <si>
    <t>MADEJA</t>
  </si>
  <si>
    <t>UN</t>
  </si>
  <si>
    <t>JUNIO-2022</t>
  </si>
  <si>
    <t>SAN CLEMENTE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</si>
</sst>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0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theme="0"/>
      <name val="Arial Narrow"/>
      <family val="2"/>
    </font>
    <font>
      <u/>
      <sz val="7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9" fillId="0" borderId="0" applyFont="0" applyFill="0" applyBorder="0" applyAlignment="0" applyProtection="0"/>
  </cellStyleXfs>
  <cellXfs count="122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2" fillId="9" borderId="1" xfId="0" applyNumberFormat="1" applyFont="1" applyFill="1" applyBorder="1" applyAlignment="1">
      <alignment vertical="center" wrapText="1"/>
    </xf>
    <xf numFmtId="14" fontId="2" fillId="9" borderId="1" xfId="0" applyNumberFormat="1" applyFont="1" applyFill="1" applyBorder="1" applyAlignment="1">
      <alignment horizontal="right"/>
    </xf>
    <xf numFmtId="49" fontId="2" fillId="9" borderId="1" xfId="0" applyNumberFormat="1" applyFont="1" applyFill="1" applyBorder="1" applyAlignment="1"/>
    <xf numFmtId="0" fontId="2" fillId="9" borderId="1" xfId="0" applyFont="1" applyFill="1" applyBorder="1" applyAlignment="1"/>
    <xf numFmtId="49" fontId="2" fillId="9" borderId="1" xfId="0" applyNumberFormat="1" applyFont="1" applyFill="1" applyBorder="1" applyAlignment="1">
      <alignment horizontal="right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wrapText="1"/>
    </xf>
    <xf numFmtId="0" fontId="7" fillId="0" borderId="0" xfId="0" applyNumberFormat="1" applyFont="1" applyAlignment="1"/>
    <xf numFmtId="0" fontId="7" fillId="0" borderId="0" xfId="0" applyFont="1" applyAlignment="1"/>
    <xf numFmtId="0" fontId="7" fillId="0" borderId="1" xfId="0" applyNumberFormat="1" applyFont="1" applyBorder="1" applyAlignment="1"/>
    <xf numFmtId="0" fontId="8" fillId="0" borderId="0" xfId="0" applyNumberFormat="1" applyFont="1" applyAlignment="1"/>
    <xf numFmtId="0" fontId="8" fillId="0" borderId="0" xfId="0" applyFont="1" applyAlignment="1"/>
    <xf numFmtId="0" fontId="1" fillId="0" borderId="0" xfId="0" applyNumberFormat="1" applyFont="1" applyAlignment="1"/>
    <xf numFmtId="0" fontId="1" fillId="0" borderId="0" xfId="0" applyFont="1" applyAlignment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wrapText="1"/>
    </xf>
    <xf numFmtId="3" fontId="2" fillId="2" borderId="10" xfId="0" applyNumberFormat="1" applyFont="1" applyFill="1" applyBorder="1" applyAlignment="1">
      <alignment horizontal="right" wrapText="1"/>
    </xf>
    <xf numFmtId="49" fontId="4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>
      <alignment horizontal="right"/>
    </xf>
    <xf numFmtId="0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0" fontId="7" fillId="2" borderId="1" xfId="0" applyFont="1" applyFill="1" applyBorder="1" applyAlignment="1"/>
    <xf numFmtId="0" fontId="1" fillId="2" borderId="1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8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/>
    <xf numFmtId="3" fontId="11" fillId="2" borderId="1" xfId="0" applyNumberFormat="1" applyFont="1" applyFill="1" applyBorder="1" applyAlignment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 applyAlignment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6" borderId="1" xfId="0" applyFont="1" applyFill="1" applyBorder="1" applyAlignment="1"/>
    <xf numFmtId="0" fontId="13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5" fillId="0" borderId="1" xfId="0" applyNumberFormat="1" applyFont="1" applyBorder="1" applyAlignment="1"/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 applyAlignment="1"/>
    <xf numFmtId="0" fontId="16" fillId="2" borderId="4" xfId="0" applyFont="1" applyFill="1" applyBorder="1" applyAlignment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 applyAlignment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 applyAlignment="1"/>
    <xf numFmtId="0" fontId="16" fillId="2" borderId="9" xfId="0" applyFont="1" applyFill="1" applyBorder="1" applyAlignment="1"/>
    <xf numFmtId="0" fontId="16" fillId="8" borderId="10" xfId="0" applyFont="1" applyFill="1" applyBorder="1" applyAlignment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 applyAlignment="1"/>
    <xf numFmtId="0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0" fontId="14" fillId="7" borderId="10" xfId="0" applyNumberFormat="1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8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8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8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49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41" fontId="2" fillId="2" borderId="10" xfId="1" applyFont="1" applyFill="1" applyBorder="1" applyAlignment="1">
      <alignment horizontal="left" vertical="center" wrapText="1"/>
    </xf>
    <xf numFmtId="49" fontId="10" fillId="3" borderId="19" xfId="0" applyNumberFormat="1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wrapText="1"/>
    </xf>
    <xf numFmtId="3" fontId="18" fillId="3" borderId="10" xfId="0" applyNumberFormat="1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 applyAlignment="1"/>
    <xf numFmtId="166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>
      <alignment horizontal="left" vertical="center" wrapText="1"/>
    </xf>
    <xf numFmtId="49" fontId="17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0" fillId="3" borderId="10" xfId="0" applyNumberFormat="1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49" fontId="2" fillId="9" borderId="10" xfId="0" applyNumberFormat="1" applyFont="1" applyFill="1" applyBorder="1" applyAlignment="1">
      <alignment horizontal="right"/>
    </xf>
    <xf numFmtId="49" fontId="2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28575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190500"/>
          <a:ext cx="59531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3"/>
  <sheetViews>
    <sheetView showGridLines="0" tabSelected="1" zoomScaleNormal="100" workbookViewId="0">
      <selection activeCell="C12" sqref="C12:C13"/>
    </sheetView>
  </sheetViews>
  <sheetFormatPr baseColWidth="10" defaultColWidth="10.85546875" defaultRowHeight="11.25" customHeight="1" x14ac:dyDescent="0.25"/>
  <cols>
    <col min="1" max="1" width="6" style="2" customWidth="1"/>
    <col min="2" max="2" width="22.28515625" style="2" customWidth="1"/>
    <col min="3" max="3" width="17.140625" style="2" customWidth="1"/>
    <col min="4" max="4" width="9.42578125" style="2" customWidth="1"/>
    <col min="5" max="5" width="14.42578125" style="2" customWidth="1"/>
    <col min="6" max="6" width="11" style="2" customWidth="1"/>
    <col min="7" max="7" width="14.5703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3"/>
      <c r="D7" s="3"/>
      <c r="E7" s="3"/>
      <c r="F7" s="3"/>
      <c r="G7" s="3"/>
    </row>
    <row r="8" spans="1:7" ht="12" customHeight="1" x14ac:dyDescent="0.25">
      <c r="A8" s="3"/>
      <c r="B8" s="105" t="s">
        <v>0</v>
      </c>
      <c r="C8" s="106" t="s">
        <v>62</v>
      </c>
      <c r="D8" s="35"/>
      <c r="E8" s="115" t="s">
        <v>1</v>
      </c>
      <c r="F8" s="116"/>
      <c r="G8" s="107">
        <v>75</v>
      </c>
    </row>
    <row r="9" spans="1:7" ht="20.25" customHeight="1" x14ac:dyDescent="0.25">
      <c r="A9" s="3"/>
      <c r="B9" s="9" t="s">
        <v>2</v>
      </c>
      <c r="C9" s="27" t="s">
        <v>96</v>
      </c>
      <c r="D9" s="36"/>
      <c r="E9" s="113" t="s">
        <v>3</v>
      </c>
      <c r="F9" s="114"/>
      <c r="G9" s="28" t="s">
        <v>86</v>
      </c>
    </row>
    <row r="10" spans="1:7" ht="15" customHeight="1" x14ac:dyDescent="0.25">
      <c r="A10" s="3"/>
      <c r="B10" s="9" t="s">
        <v>4</v>
      </c>
      <c r="C10" s="28" t="s">
        <v>84</v>
      </c>
      <c r="D10" s="36"/>
      <c r="E10" s="113" t="s">
        <v>5</v>
      </c>
      <c r="F10" s="114"/>
      <c r="G10" s="108">
        <v>30000</v>
      </c>
    </row>
    <row r="11" spans="1:7" ht="15" customHeight="1" x14ac:dyDescent="0.25">
      <c r="A11" s="3"/>
      <c r="B11" s="9" t="s">
        <v>6</v>
      </c>
      <c r="C11" s="10" t="s">
        <v>63</v>
      </c>
      <c r="D11" s="36"/>
      <c r="E11" s="31" t="s">
        <v>7</v>
      </c>
      <c r="F11" s="32"/>
      <c r="G11" s="21">
        <f>(G8*G10)</f>
        <v>2250000</v>
      </c>
    </row>
    <row r="12" spans="1:7" ht="23.25" customHeight="1" x14ac:dyDescent="0.25">
      <c r="A12" s="3"/>
      <c r="B12" s="9" t="s">
        <v>8</v>
      </c>
      <c r="C12" s="120" t="s">
        <v>115</v>
      </c>
      <c r="D12" s="36"/>
      <c r="E12" s="113" t="s">
        <v>9</v>
      </c>
      <c r="F12" s="114"/>
      <c r="G12" s="10" t="s">
        <v>85</v>
      </c>
    </row>
    <row r="13" spans="1:7" ht="16.5" customHeight="1" x14ac:dyDescent="0.25">
      <c r="A13" s="3"/>
      <c r="B13" s="9" t="s">
        <v>10</v>
      </c>
      <c r="C13" s="121" t="s">
        <v>115</v>
      </c>
      <c r="D13" s="36"/>
      <c r="E13" s="113" t="s">
        <v>11</v>
      </c>
      <c r="F13" s="114"/>
      <c r="G13" s="28" t="s">
        <v>94</v>
      </c>
    </row>
    <row r="14" spans="1:7" ht="15" customHeight="1" x14ac:dyDescent="0.25">
      <c r="A14" s="3"/>
      <c r="B14" s="9" t="s">
        <v>12</v>
      </c>
      <c r="C14" s="28" t="s">
        <v>114</v>
      </c>
      <c r="D14" s="36"/>
      <c r="E14" s="117" t="s">
        <v>13</v>
      </c>
      <c r="F14" s="118"/>
      <c r="G14" s="10" t="s">
        <v>87</v>
      </c>
    </row>
    <row r="15" spans="1:7" ht="15" customHeight="1" x14ac:dyDescent="0.25">
      <c r="A15" s="3"/>
      <c r="B15" s="4"/>
      <c r="C15" s="5"/>
      <c r="D15" s="7"/>
      <c r="E15" s="6"/>
      <c r="F15" s="7"/>
      <c r="G15" s="8"/>
    </row>
    <row r="16" spans="1:7" ht="12" customHeight="1" x14ac:dyDescent="0.25">
      <c r="A16" s="3"/>
      <c r="B16" s="119" t="s">
        <v>14</v>
      </c>
      <c r="C16" s="119"/>
      <c r="D16" s="119"/>
      <c r="E16" s="119"/>
      <c r="F16" s="119"/>
      <c r="G16" s="119"/>
    </row>
    <row r="17" spans="1:255" ht="12" customHeight="1" x14ac:dyDescent="0.25">
      <c r="A17" s="3"/>
      <c r="B17" s="35"/>
      <c r="C17" s="39"/>
      <c r="D17" s="39"/>
      <c r="E17" s="39"/>
      <c r="F17" s="35"/>
      <c r="G17" s="35"/>
    </row>
    <row r="18" spans="1:255" s="12" customFormat="1" ht="12" customHeight="1" x14ac:dyDescent="0.25">
      <c r="A18" s="33"/>
      <c r="B18" s="89" t="s">
        <v>15</v>
      </c>
      <c r="C18" s="40"/>
      <c r="D18" s="40"/>
      <c r="E18" s="40"/>
      <c r="F18" s="40"/>
      <c r="G18" s="40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</row>
    <row r="19" spans="1:255" s="12" customFormat="1" ht="24" customHeight="1" x14ac:dyDescent="0.25">
      <c r="A19" s="33"/>
      <c r="B19" s="92" t="s">
        <v>16</v>
      </c>
      <c r="C19" s="92" t="s">
        <v>17</v>
      </c>
      <c r="D19" s="92" t="s">
        <v>97</v>
      </c>
      <c r="E19" s="92" t="s">
        <v>98</v>
      </c>
      <c r="F19" s="92" t="s">
        <v>20</v>
      </c>
      <c r="G19" s="92" t="s">
        <v>21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</row>
    <row r="20" spans="1:255" ht="12.75" customHeight="1" x14ac:dyDescent="0.25">
      <c r="A20" s="3"/>
      <c r="B20" s="18" t="s">
        <v>88</v>
      </c>
      <c r="C20" s="19" t="s">
        <v>22</v>
      </c>
      <c r="D20" s="20">
        <v>1</v>
      </c>
      <c r="E20" s="19" t="s">
        <v>75</v>
      </c>
      <c r="F20" s="21">
        <v>30000</v>
      </c>
      <c r="G20" s="21">
        <f>(D20*F20)</f>
        <v>30000</v>
      </c>
    </row>
    <row r="21" spans="1:255" ht="15" customHeight="1" x14ac:dyDescent="0.25">
      <c r="A21" s="3"/>
      <c r="B21" s="18" t="s">
        <v>76</v>
      </c>
      <c r="C21" s="19" t="s">
        <v>22</v>
      </c>
      <c r="D21" s="20">
        <v>0.2</v>
      </c>
      <c r="E21" s="19" t="s">
        <v>75</v>
      </c>
      <c r="F21" s="21">
        <v>30000</v>
      </c>
      <c r="G21" s="21">
        <f>(D21*F21)</f>
        <v>6000</v>
      </c>
    </row>
    <row r="22" spans="1:255" ht="12.75" customHeight="1" x14ac:dyDescent="0.25">
      <c r="A22" s="3"/>
      <c r="B22" s="18" t="s">
        <v>64</v>
      </c>
      <c r="C22" s="19" t="s">
        <v>22</v>
      </c>
      <c r="D22" s="20">
        <v>0.7</v>
      </c>
      <c r="E22" s="19" t="s">
        <v>75</v>
      </c>
      <c r="F22" s="21">
        <v>30000</v>
      </c>
      <c r="G22" s="21">
        <f>(D22*F22)</f>
        <v>21000</v>
      </c>
    </row>
    <row r="23" spans="1:255" ht="12.75" customHeight="1" x14ac:dyDescent="0.25">
      <c r="A23" s="3"/>
      <c r="B23" s="18" t="s">
        <v>65</v>
      </c>
      <c r="C23" s="19" t="s">
        <v>22</v>
      </c>
      <c r="D23" s="20">
        <v>3</v>
      </c>
      <c r="E23" s="19" t="s">
        <v>106</v>
      </c>
      <c r="F23" s="21">
        <v>30000</v>
      </c>
      <c r="G23" s="21">
        <f t="shared" ref="G23" si="0">(D23*F23)</f>
        <v>90000</v>
      </c>
    </row>
    <row r="24" spans="1:255" s="12" customFormat="1" ht="12.75" customHeight="1" x14ac:dyDescent="0.25">
      <c r="A24" s="33"/>
      <c r="B24" s="91" t="s">
        <v>23</v>
      </c>
      <c r="C24" s="93"/>
      <c r="D24" s="93"/>
      <c r="E24" s="93"/>
      <c r="F24" s="94"/>
      <c r="G24" s="101">
        <f>SUM(G20:G23)</f>
        <v>147000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</row>
    <row r="25" spans="1:255" s="12" customFormat="1" ht="12" customHeight="1" x14ac:dyDescent="0.25">
      <c r="A25" s="33"/>
      <c r="B25" s="41"/>
      <c r="C25" s="41"/>
      <c r="D25" s="41"/>
      <c r="E25" s="41"/>
      <c r="F25" s="42"/>
      <c r="G25" s="42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</row>
    <row r="26" spans="1:255" s="12" customFormat="1" ht="12" customHeight="1" x14ac:dyDescent="0.25">
      <c r="A26" s="33"/>
      <c r="B26" s="89" t="s">
        <v>24</v>
      </c>
      <c r="C26" s="43"/>
      <c r="D26" s="43"/>
      <c r="E26" s="43"/>
      <c r="F26" s="40"/>
      <c r="G26" s="40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</row>
    <row r="27" spans="1:255" s="12" customFormat="1" ht="24" customHeight="1" x14ac:dyDescent="0.25">
      <c r="A27" s="33"/>
      <c r="B27" s="90" t="s">
        <v>16</v>
      </c>
      <c r="C27" s="92" t="s">
        <v>17</v>
      </c>
      <c r="D27" s="92" t="s">
        <v>18</v>
      </c>
      <c r="E27" s="90" t="s">
        <v>19</v>
      </c>
      <c r="F27" s="92" t="s">
        <v>20</v>
      </c>
      <c r="G27" s="90" t="s">
        <v>21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  <c r="IR27" s="11"/>
      <c r="IS27" s="11"/>
      <c r="IT27" s="11"/>
      <c r="IU27" s="11"/>
    </row>
    <row r="28" spans="1:255" s="12" customFormat="1" ht="12" customHeight="1" x14ac:dyDescent="0.25">
      <c r="A28" s="33"/>
      <c r="B28" s="104" t="s">
        <v>105</v>
      </c>
      <c r="C28" s="103"/>
      <c r="D28" s="103"/>
      <c r="E28" s="103"/>
      <c r="F28" s="102"/>
      <c r="G28" s="102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  <c r="IN28" s="11"/>
      <c r="IO28" s="11"/>
      <c r="IP28" s="11"/>
      <c r="IQ28" s="11"/>
      <c r="IR28" s="11"/>
      <c r="IS28" s="11"/>
      <c r="IT28" s="11"/>
      <c r="IU28" s="11"/>
    </row>
    <row r="29" spans="1:255" s="12" customFormat="1" ht="12" customHeight="1" x14ac:dyDescent="0.25">
      <c r="A29" s="33"/>
      <c r="B29" s="91" t="s">
        <v>25</v>
      </c>
      <c r="C29" s="93"/>
      <c r="D29" s="93"/>
      <c r="E29" s="93"/>
      <c r="F29" s="94"/>
      <c r="G29" s="94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  <c r="IU29" s="11"/>
    </row>
    <row r="30" spans="1:255" s="12" customFormat="1" ht="12" customHeight="1" x14ac:dyDescent="0.25">
      <c r="A30" s="33"/>
      <c r="B30" s="41"/>
      <c r="C30" s="41"/>
      <c r="D30" s="41"/>
      <c r="E30" s="41"/>
      <c r="F30" s="42"/>
      <c r="G30" s="42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  <c r="IJ30" s="11"/>
      <c r="IK30" s="11"/>
      <c r="IL30" s="11"/>
      <c r="IM30" s="11"/>
      <c r="IN30" s="11"/>
      <c r="IO30" s="11"/>
      <c r="IP30" s="11"/>
      <c r="IQ30" s="11"/>
      <c r="IR30" s="11"/>
      <c r="IS30" s="11"/>
      <c r="IT30" s="11"/>
      <c r="IU30" s="11"/>
    </row>
    <row r="31" spans="1:255" s="12" customFormat="1" ht="12" customHeight="1" x14ac:dyDescent="0.25">
      <c r="A31" s="33"/>
      <c r="B31" s="89" t="s">
        <v>26</v>
      </c>
      <c r="C31" s="43"/>
      <c r="D31" s="43"/>
      <c r="E31" s="43"/>
      <c r="F31" s="40"/>
      <c r="G31" s="40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11"/>
      <c r="IH31" s="11"/>
      <c r="II31" s="11"/>
      <c r="IJ31" s="11"/>
      <c r="IK31" s="11"/>
      <c r="IL31" s="11"/>
      <c r="IM31" s="11"/>
      <c r="IN31" s="11"/>
      <c r="IO31" s="11"/>
      <c r="IP31" s="11"/>
      <c r="IQ31" s="11"/>
      <c r="IR31" s="11"/>
      <c r="IS31" s="11"/>
      <c r="IT31" s="11"/>
      <c r="IU31" s="11"/>
    </row>
    <row r="32" spans="1:255" s="12" customFormat="1" ht="24" customHeight="1" x14ac:dyDescent="0.25">
      <c r="A32" s="33"/>
      <c r="B32" s="99" t="s">
        <v>16</v>
      </c>
      <c r="C32" s="90" t="s">
        <v>17</v>
      </c>
      <c r="D32" s="90" t="s">
        <v>89</v>
      </c>
      <c r="E32" s="90" t="s">
        <v>19</v>
      </c>
      <c r="F32" s="92" t="s">
        <v>20</v>
      </c>
      <c r="G32" s="90" t="s">
        <v>21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  <c r="IJ32" s="11"/>
      <c r="IK32" s="11"/>
      <c r="IL32" s="11"/>
      <c r="IM32" s="11"/>
      <c r="IN32" s="11"/>
      <c r="IO32" s="11"/>
      <c r="IP32" s="11"/>
      <c r="IQ32" s="11"/>
      <c r="IR32" s="11"/>
      <c r="IS32" s="11"/>
      <c r="IT32" s="11"/>
      <c r="IU32" s="11"/>
    </row>
    <row r="33" spans="1:255" ht="12.75" customHeight="1" x14ac:dyDescent="0.25">
      <c r="A33" s="3"/>
      <c r="B33" s="100" t="s">
        <v>66</v>
      </c>
      <c r="C33" s="19" t="s">
        <v>107</v>
      </c>
      <c r="D33" s="30">
        <v>0.33</v>
      </c>
      <c r="E33" s="19" t="s">
        <v>77</v>
      </c>
      <c r="F33" s="21">
        <v>195000</v>
      </c>
      <c r="G33" s="21">
        <f>D33*F33</f>
        <v>64350</v>
      </c>
    </row>
    <row r="34" spans="1:255" ht="12.75" customHeight="1" x14ac:dyDescent="0.25">
      <c r="A34" s="3"/>
      <c r="B34" s="100" t="s">
        <v>67</v>
      </c>
      <c r="C34" s="19" t="s">
        <v>107</v>
      </c>
      <c r="D34" s="30">
        <v>0.4</v>
      </c>
      <c r="E34" s="19" t="s">
        <v>77</v>
      </c>
      <c r="F34" s="21">
        <v>195000</v>
      </c>
      <c r="G34" s="21">
        <f t="shared" ref="G34:G38" si="1">D34*F34</f>
        <v>78000</v>
      </c>
    </row>
    <row r="35" spans="1:255" ht="12.75" customHeight="1" x14ac:dyDescent="0.25">
      <c r="A35" s="3"/>
      <c r="B35" s="100" t="s">
        <v>68</v>
      </c>
      <c r="C35" s="19" t="s">
        <v>107</v>
      </c>
      <c r="D35" s="30">
        <v>0.3</v>
      </c>
      <c r="E35" s="19" t="s">
        <v>75</v>
      </c>
      <c r="F35" s="21">
        <v>350000</v>
      </c>
      <c r="G35" s="21">
        <f t="shared" si="1"/>
        <v>105000</v>
      </c>
    </row>
    <row r="36" spans="1:255" ht="12.75" customHeight="1" x14ac:dyDescent="0.25">
      <c r="A36" s="3"/>
      <c r="B36" s="100" t="s">
        <v>78</v>
      </c>
      <c r="C36" s="19" t="s">
        <v>107</v>
      </c>
      <c r="D36" s="30">
        <v>0.1</v>
      </c>
      <c r="E36" s="19" t="s">
        <v>80</v>
      </c>
      <c r="F36" s="21">
        <v>195000</v>
      </c>
      <c r="G36" s="21">
        <f t="shared" si="1"/>
        <v>19500</v>
      </c>
    </row>
    <row r="37" spans="1:255" ht="12.75" customHeight="1" x14ac:dyDescent="0.25">
      <c r="A37" s="3"/>
      <c r="B37" s="100" t="s">
        <v>79</v>
      </c>
      <c r="C37" s="19" t="s">
        <v>107</v>
      </c>
      <c r="D37" s="30">
        <v>0.1</v>
      </c>
      <c r="E37" s="19" t="s">
        <v>80</v>
      </c>
      <c r="F37" s="21">
        <v>195000</v>
      </c>
      <c r="G37" s="21">
        <f t="shared" si="1"/>
        <v>19500</v>
      </c>
    </row>
    <row r="38" spans="1:255" ht="12.75" customHeight="1" x14ac:dyDescent="0.25">
      <c r="A38" s="3"/>
      <c r="B38" s="100" t="s">
        <v>108</v>
      </c>
      <c r="C38" s="19" t="s">
        <v>107</v>
      </c>
      <c r="D38" s="30">
        <v>1</v>
      </c>
      <c r="E38" s="19" t="s">
        <v>81</v>
      </c>
      <c r="F38" s="21">
        <v>120000</v>
      </c>
      <c r="G38" s="21">
        <f t="shared" si="1"/>
        <v>120000</v>
      </c>
    </row>
    <row r="39" spans="1:255" s="12" customFormat="1" ht="12.75" customHeight="1" x14ac:dyDescent="0.25">
      <c r="A39" s="33"/>
      <c r="B39" s="91" t="s">
        <v>27</v>
      </c>
      <c r="C39" s="93"/>
      <c r="D39" s="93"/>
      <c r="E39" s="93"/>
      <c r="F39" s="94"/>
      <c r="G39" s="101">
        <f>SUM(G33:G38)</f>
        <v>406350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1"/>
      <c r="GR39" s="11"/>
      <c r="GS39" s="11"/>
      <c r="GT39" s="11"/>
      <c r="GU39" s="11"/>
      <c r="GV39" s="11"/>
      <c r="GW39" s="11"/>
      <c r="GX39" s="11"/>
      <c r="GY39" s="11"/>
      <c r="GZ39" s="11"/>
      <c r="HA39" s="11"/>
      <c r="HB39" s="11"/>
      <c r="HC39" s="11"/>
      <c r="HD39" s="11"/>
      <c r="HE39" s="11"/>
      <c r="HF39" s="11"/>
      <c r="HG39" s="11"/>
      <c r="HH39" s="11"/>
      <c r="HI39" s="11"/>
      <c r="HJ39" s="11"/>
      <c r="HK39" s="11"/>
      <c r="HL39" s="11"/>
      <c r="HM39" s="11"/>
      <c r="HN39" s="11"/>
      <c r="HO39" s="11"/>
      <c r="HP39" s="11"/>
      <c r="HQ39" s="11"/>
      <c r="HR39" s="11"/>
      <c r="HS39" s="11"/>
      <c r="HT39" s="11"/>
      <c r="HU39" s="11"/>
      <c r="HV39" s="11"/>
      <c r="HW39" s="11"/>
      <c r="HX39" s="11"/>
      <c r="HY39" s="11"/>
      <c r="HZ39" s="11"/>
      <c r="IA39" s="11"/>
      <c r="IB39" s="11"/>
      <c r="IC39" s="11"/>
      <c r="ID39" s="11"/>
      <c r="IE39" s="11"/>
      <c r="IF39" s="11"/>
      <c r="IG39" s="11"/>
      <c r="IH39" s="11"/>
      <c r="II39" s="11"/>
      <c r="IJ39" s="11"/>
      <c r="IK39" s="11"/>
      <c r="IL39" s="11"/>
      <c r="IM39" s="11"/>
      <c r="IN39" s="11"/>
      <c r="IO39" s="11"/>
      <c r="IP39" s="11"/>
      <c r="IQ39" s="11"/>
      <c r="IR39" s="11"/>
      <c r="IS39" s="11"/>
      <c r="IT39" s="11"/>
      <c r="IU39" s="11"/>
    </row>
    <row r="40" spans="1:255" s="12" customFormat="1" ht="12" customHeight="1" x14ac:dyDescent="0.25">
      <c r="A40" s="33"/>
      <c r="B40" s="41"/>
      <c r="C40" s="41"/>
      <c r="D40" s="41"/>
      <c r="E40" s="41"/>
      <c r="F40" s="42"/>
      <c r="G40" s="42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11"/>
      <c r="HB40" s="11"/>
      <c r="HC40" s="11"/>
      <c r="HD40" s="11"/>
      <c r="HE40" s="11"/>
      <c r="HF40" s="11"/>
      <c r="HG40" s="11"/>
      <c r="HH40" s="11"/>
      <c r="HI40" s="11"/>
      <c r="HJ40" s="11"/>
      <c r="HK40" s="11"/>
      <c r="HL40" s="11"/>
      <c r="HM40" s="11"/>
      <c r="HN40" s="11"/>
      <c r="HO40" s="11"/>
      <c r="HP40" s="11"/>
      <c r="HQ40" s="11"/>
      <c r="HR40" s="11"/>
      <c r="HS40" s="11"/>
      <c r="HT40" s="11"/>
      <c r="HU40" s="11"/>
      <c r="HV40" s="11"/>
      <c r="HW40" s="11"/>
      <c r="HX40" s="11"/>
      <c r="HY40" s="11"/>
      <c r="HZ40" s="11"/>
      <c r="IA40" s="11"/>
      <c r="IB40" s="11"/>
      <c r="IC40" s="11"/>
      <c r="ID40" s="11"/>
      <c r="IE40" s="11"/>
      <c r="IF40" s="11"/>
      <c r="IG40" s="11"/>
      <c r="IH40" s="11"/>
      <c r="II40" s="11"/>
      <c r="IJ40" s="11"/>
      <c r="IK40" s="11"/>
      <c r="IL40" s="11"/>
      <c r="IM40" s="11"/>
      <c r="IN40" s="11"/>
      <c r="IO40" s="11"/>
      <c r="IP40" s="11"/>
      <c r="IQ40" s="11"/>
      <c r="IR40" s="11"/>
      <c r="IS40" s="11"/>
      <c r="IT40" s="11"/>
      <c r="IU40" s="11"/>
    </row>
    <row r="41" spans="1:255" s="12" customFormat="1" ht="12" customHeight="1" x14ac:dyDescent="0.25">
      <c r="A41" s="33"/>
      <c r="B41" s="89" t="s">
        <v>28</v>
      </c>
      <c r="C41" s="43"/>
      <c r="D41" s="43"/>
      <c r="E41" s="43"/>
      <c r="F41" s="40"/>
      <c r="G41" s="40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1"/>
      <c r="GR41" s="11"/>
      <c r="GS41" s="11"/>
      <c r="GT41" s="11"/>
      <c r="GU41" s="11"/>
      <c r="GV41" s="11"/>
      <c r="GW41" s="11"/>
      <c r="GX41" s="11"/>
      <c r="GY41" s="11"/>
      <c r="GZ41" s="11"/>
      <c r="HA41" s="11"/>
      <c r="HB41" s="11"/>
      <c r="HC41" s="11"/>
      <c r="HD41" s="11"/>
      <c r="HE41" s="11"/>
      <c r="HF41" s="11"/>
      <c r="HG41" s="11"/>
      <c r="HH41" s="11"/>
      <c r="HI41" s="11"/>
      <c r="HJ41" s="11"/>
      <c r="HK41" s="11"/>
      <c r="HL41" s="11"/>
      <c r="HM41" s="11"/>
      <c r="HN41" s="11"/>
      <c r="HO41" s="11"/>
      <c r="HP41" s="11"/>
      <c r="HQ41" s="11"/>
      <c r="HR41" s="11"/>
      <c r="HS41" s="11"/>
      <c r="HT41" s="11"/>
      <c r="HU41" s="11"/>
      <c r="HV41" s="11"/>
      <c r="HW41" s="11"/>
      <c r="HX41" s="11"/>
      <c r="HY41" s="11"/>
      <c r="HZ41" s="11"/>
      <c r="IA41" s="11"/>
      <c r="IB41" s="11"/>
      <c r="IC41" s="11"/>
      <c r="ID41" s="11"/>
      <c r="IE41" s="11"/>
      <c r="IF41" s="11"/>
      <c r="IG41" s="11"/>
      <c r="IH41" s="11"/>
      <c r="II41" s="11"/>
      <c r="IJ41" s="11"/>
      <c r="IK41" s="11"/>
      <c r="IL41" s="11"/>
      <c r="IM41" s="11"/>
      <c r="IN41" s="11"/>
      <c r="IO41" s="11"/>
      <c r="IP41" s="11"/>
      <c r="IQ41" s="11"/>
      <c r="IR41" s="11"/>
      <c r="IS41" s="11"/>
      <c r="IT41" s="11"/>
      <c r="IU41" s="11"/>
    </row>
    <row r="42" spans="1:255" s="12" customFormat="1" ht="24" customHeight="1" x14ac:dyDescent="0.25">
      <c r="A42" s="33"/>
      <c r="B42" s="92" t="s">
        <v>29</v>
      </c>
      <c r="C42" s="92" t="s">
        <v>30</v>
      </c>
      <c r="D42" s="92" t="s">
        <v>99</v>
      </c>
      <c r="E42" s="92" t="s">
        <v>19</v>
      </c>
      <c r="F42" s="92" t="s">
        <v>20</v>
      </c>
      <c r="G42" s="92" t="s">
        <v>21</v>
      </c>
      <c r="H42" s="11"/>
      <c r="I42" s="11"/>
      <c r="J42" s="11"/>
      <c r="K42" s="13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11"/>
      <c r="GL42" s="11"/>
      <c r="GM42" s="11"/>
      <c r="GN42" s="11"/>
      <c r="GO42" s="11"/>
      <c r="GP42" s="11"/>
      <c r="GQ42" s="11"/>
      <c r="GR42" s="11"/>
      <c r="GS42" s="11"/>
      <c r="GT42" s="11"/>
      <c r="GU42" s="11"/>
      <c r="GV42" s="11"/>
      <c r="GW42" s="11"/>
      <c r="GX42" s="11"/>
      <c r="GY42" s="11"/>
      <c r="GZ42" s="11"/>
      <c r="HA42" s="11"/>
      <c r="HB42" s="11"/>
      <c r="HC42" s="11"/>
      <c r="HD42" s="11"/>
      <c r="HE42" s="11"/>
      <c r="HF42" s="11"/>
      <c r="HG42" s="11"/>
      <c r="HH42" s="11"/>
      <c r="HI42" s="11"/>
      <c r="HJ42" s="11"/>
      <c r="HK42" s="11"/>
      <c r="HL42" s="11"/>
      <c r="HM42" s="11"/>
      <c r="HN42" s="11"/>
      <c r="HO42" s="11"/>
      <c r="HP42" s="11"/>
      <c r="HQ42" s="11"/>
      <c r="HR42" s="11"/>
      <c r="HS42" s="11"/>
      <c r="HT42" s="11"/>
      <c r="HU42" s="11"/>
      <c r="HV42" s="11"/>
      <c r="HW42" s="11"/>
      <c r="HX42" s="11"/>
      <c r="HY42" s="11"/>
      <c r="HZ42" s="11"/>
      <c r="IA42" s="11"/>
      <c r="IB42" s="11"/>
      <c r="IC42" s="11"/>
      <c r="ID42" s="11"/>
      <c r="IE42" s="11"/>
      <c r="IF42" s="11"/>
      <c r="IG42" s="11"/>
      <c r="IH42" s="11"/>
      <c r="II42" s="11"/>
      <c r="IJ42" s="11"/>
      <c r="IK42" s="11"/>
      <c r="IL42" s="11"/>
      <c r="IM42" s="11"/>
      <c r="IN42" s="11"/>
      <c r="IO42" s="11"/>
      <c r="IP42" s="11"/>
      <c r="IQ42" s="11"/>
      <c r="IR42" s="11"/>
      <c r="IS42" s="11"/>
      <c r="IT42" s="11"/>
      <c r="IU42" s="11"/>
    </row>
    <row r="43" spans="1:255" ht="12.75" customHeight="1" x14ac:dyDescent="0.25">
      <c r="A43" s="3"/>
      <c r="B43" s="110" t="s">
        <v>69</v>
      </c>
      <c r="C43" s="96" t="s">
        <v>60</v>
      </c>
      <c r="D43" s="97">
        <v>160</v>
      </c>
      <c r="E43" s="96" t="s">
        <v>75</v>
      </c>
      <c r="F43" s="97">
        <v>380</v>
      </c>
      <c r="G43" s="98">
        <f>D43*F43</f>
        <v>60800</v>
      </c>
      <c r="K43" s="2"/>
    </row>
    <row r="44" spans="1:255" ht="12.75" customHeight="1" x14ac:dyDescent="0.25">
      <c r="A44" s="3"/>
      <c r="B44" s="22" t="s">
        <v>70</v>
      </c>
      <c r="C44" s="23"/>
      <c r="D44" s="24"/>
      <c r="E44" s="23"/>
      <c r="F44" s="29"/>
      <c r="G44" s="25"/>
    </row>
    <row r="45" spans="1:255" ht="12.75" customHeight="1" x14ac:dyDescent="0.25">
      <c r="A45" s="3"/>
      <c r="B45" s="31" t="s">
        <v>90</v>
      </c>
      <c r="C45" s="23" t="s">
        <v>60</v>
      </c>
      <c r="D45" s="24">
        <v>350</v>
      </c>
      <c r="E45" s="23" t="s">
        <v>75</v>
      </c>
      <c r="F45" s="29">
        <v>1390</v>
      </c>
      <c r="G45" s="25">
        <f>(D45*F45)</f>
        <v>486500</v>
      </c>
    </row>
    <row r="46" spans="1:255" ht="12.75" customHeight="1" x14ac:dyDescent="0.25">
      <c r="A46" s="3"/>
      <c r="B46" s="31" t="s">
        <v>109</v>
      </c>
      <c r="C46" s="23" t="s">
        <v>60</v>
      </c>
      <c r="D46" s="32">
        <v>500</v>
      </c>
      <c r="E46" s="23" t="s">
        <v>75</v>
      </c>
      <c r="F46" s="29">
        <v>1220</v>
      </c>
      <c r="G46" s="25">
        <f t="shared" ref="G46:G49" si="2">(D46*F46)</f>
        <v>610000</v>
      </c>
    </row>
    <row r="47" spans="1:255" ht="12.75" customHeight="1" x14ac:dyDescent="0.25">
      <c r="A47" s="3"/>
      <c r="B47" s="22" t="s">
        <v>71</v>
      </c>
      <c r="C47" s="26"/>
      <c r="D47" s="32"/>
      <c r="E47" s="26"/>
      <c r="F47" s="29"/>
      <c r="G47" s="25"/>
    </row>
    <row r="48" spans="1:255" ht="12.75" customHeight="1" x14ac:dyDescent="0.25">
      <c r="A48" s="3"/>
      <c r="B48" s="31" t="s">
        <v>72</v>
      </c>
      <c r="C48" s="26" t="s">
        <v>61</v>
      </c>
      <c r="D48" s="32">
        <v>0.2</v>
      </c>
      <c r="E48" s="23" t="s">
        <v>82</v>
      </c>
      <c r="F48" s="29">
        <v>25000</v>
      </c>
      <c r="G48" s="25">
        <f t="shared" si="2"/>
        <v>5000</v>
      </c>
    </row>
    <row r="49" spans="1:255" ht="12.75" customHeight="1" x14ac:dyDescent="0.25">
      <c r="A49" s="3"/>
      <c r="B49" s="31" t="s">
        <v>73</v>
      </c>
      <c r="C49" s="26" t="s">
        <v>61</v>
      </c>
      <c r="D49" s="32">
        <v>1</v>
      </c>
      <c r="E49" s="26" t="s">
        <v>83</v>
      </c>
      <c r="F49" s="29">
        <v>17000</v>
      </c>
      <c r="G49" s="25">
        <f t="shared" si="2"/>
        <v>17000</v>
      </c>
    </row>
    <row r="50" spans="1:255" ht="12.75" customHeight="1" x14ac:dyDescent="0.25">
      <c r="A50" s="3"/>
      <c r="B50" s="22" t="s">
        <v>74</v>
      </c>
      <c r="C50" s="23"/>
      <c r="D50" s="24"/>
      <c r="E50" s="23"/>
      <c r="F50" s="29"/>
      <c r="G50" s="25"/>
    </row>
    <row r="51" spans="1:255" ht="12.75" customHeight="1" x14ac:dyDescent="0.25">
      <c r="A51" s="3"/>
      <c r="B51" s="31" t="s">
        <v>95</v>
      </c>
      <c r="C51" s="23" t="s">
        <v>61</v>
      </c>
      <c r="D51" s="24">
        <v>0.4</v>
      </c>
      <c r="E51" s="23" t="s">
        <v>75</v>
      </c>
      <c r="F51" s="29">
        <v>10800</v>
      </c>
      <c r="G51" s="25">
        <f>D51*F51</f>
        <v>4320</v>
      </c>
    </row>
    <row r="52" spans="1:255" ht="12.75" customHeight="1" x14ac:dyDescent="0.25">
      <c r="A52" s="3"/>
      <c r="B52" s="31" t="s">
        <v>100</v>
      </c>
      <c r="C52" s="23" t="s">
        <v>60</v>
      </c>
      <c r="D52" s="24">
        <v>0.5</v>
      </c>
      <c r="E52" s="23" t="s">
        <v>101</v>
      </c>
      <c r="F52" s="29">
        <v>56416</v>
      </c>
      <c r="G52" s="25">
        <f>D52*F52</f>
        <v>28208</v>
      </c>
    </row>
    <row r="53" spans="1:255" ht="12.75" customHeight="1" x14ac:dyDescent="0.25">
      <c r="A53" s="3"/>
      <c r="B53" s="22" t="s">
        <v>91</v>
      </c>
      <c r="C53" s="23"/>
      <c r="D53" s="24"/>
      <c r="E53" s="23"/>
      <c r="F53" s="29"/>
      <c r="G53" s="25">
        <f t="shared" ref="G53:G54" si="3">D53*F53</f>
        <v>0</v>
      </c>
    </row>
    <row r="54" spans="1:255" ht="12.75" customHeight="1" x14ac:dyDescent="0.25">
      <c r="A54" s="3"/>
      <c r="B54" s="31" t="s">
        <v>92</v>
      </c>
      <c r="C54" s="23" t="s">
        <v>61</v>
      </c>
      <c r="D54" s="24">
        <v>0.3</v>
      </c>
      <c r="E54" s="23" t="s">
        <v>93</v>
      </c>
      <c r="F54" s="29">
        <v>11800</v>
      </c>
      <c r="G54" s="25">
        <f t="shared" si="3"/>
        <v>3540</v>
      </c>
    </row>
    <row r="55" spans="1:255" s="12" customFormat="1" ht="13.5" customHeight="1" x14ac:dyDescent="0.25">
      <c r="A55" s="33"/>
      <c r="B55" s="91" t="s">
        <v>32</v>
      </c>
      <c r="C55" s="93"/>
      <c r="D55" s="93"/>
      <c r="E55" s="93"/>
      <c r="F55" s="94"/>
      <c r="G55" s="101">
        <f>SUM(G43:G54)</f>
        <v>1215368</v>
      </c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1"/>
      <c r="FT55" s="11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1"/>
      <c r="GR55" s="11"/>
      <c r="GS55" s="11"/>
      <c r="GT55" s="11"/>
      <c r="GU55" s="11"/>
      <c r="GV55" s="11"/>
      <c r="GW55" s="11"/>
      <c r="GX55" s="11"/>
      <c r="GY55" s="11"/>
      <c r="GZ55" s="11"/>
      <c r="HA55" s="11"/>
      <c r="HB55" s="11"/>
      <c r="HC55" s="11"/>
      <c r="HD55" s="11"/>
      <c r="HE55" s="11"/>
      <c r="HF55" s="11"/>
      <c r="HG55" s="11"/>
      <c r="HH55" s="11"/>
      <c r="HI55" s="11"/>
      <c r="HJ55" s="11"/>
      <c r="HK55" s="11"/>
      <c r="HL55" s="11"/>
      <c r="HM55" s="11"/>
      <c r="HN55" s="11"/>
      <c r="HO55" s="11"/>
      <c r="HP55" s="11"/>
      <c r="HQ55" s="11"/>
      <c r="HR55" s="11"/>
      <c r="HS55" s="11"/>
      <c r="HT55" s="11"/>
      <c r="HU55" s="11"/>
      <c r="HV55" s="11"/>
      <c r="HW55" s="11"/>
      <c r="HX55" s="11"/>
      <c r="HY55" s="11"/>
      <c r="HZ55" s="11"/>
      <c r="IA55" s="11"/>
      <c r="IB55" s="11"/>
      <c r="IC55" s="11"/>
      <c r="ID55" s="11"/>
      <c r="IE55" s="11"/>
      <c r="IF55" s="11"/>
      <c r="IG55" s="11"/>
      <c r="IH55" s="11"/>
      <c r="II55" s="11"/>
      <c r="IJ55" s="11"/>
      <c r="IK55" s="11"/>
      <c r="IL55" s="11"/>
      <c r="IM55" s="11"/>
      <c r="IN55" s="11"/>
      <c r="IO55" s="11"/>
      <c r="IP55" s="11"/>
      <c r="IQ55" s="11"/>
      <c r="IR55" s="11"/>
      <c r="IS55" s="11"/>
      <c r="IT55" s="11"/>
      <c r="IU55" s="11"/>
    </row>
    <row r="56" spans="1:255" s="12" customFormat="1" ht="12" customHeight="1" x14ac:dyDescent="0.25">
      <c r="A56" s="33"/>
      <c r="B56" s="41"/>
      <c r="C56" s="41"/>
      <c r="D56" s="41"/>
      <c r="E56" s="44"/>
      <c r="F56" s="42"/>
      <c r="G56" s="42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1"/>
      <c r="FT56" s="11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1"/>
      <c r="GR56" s="11"/>
      <c r="GS56" s="11"/>
      <c r="GT56" s="11"/>
      <c r="GU56" s="11"/>
      <c r="GV56" s="11"/>
      <c r="GW56" s="11"/>
      <c r="GX56" s="11"/>
      <c r="GY56" s="11"/>
      <c r="GZ56" s="11"/>
      <c r="HA56" s="11"/>
      <c r="HB56" s="11"/>
      <c r="HC56" s="11"/>
      <c r="HD56" s="11"/>
      <c r="HE56" s="11"/>
      <c r="HF56" s="11"/>
      <c r="HG56" s="11"/>
      <c r="HH56" s="11"/>
      <c r="HI56" s="11"/>
      <c r="HJ56" s="11"/>
      <c r="HK56" s="11"/>
      <c r="HL56" s="11"/>
      <c r="HM56" s="11"/>
      <c r="HN56" s="11"/>
      <c r="HO56" s="11"/>
      <c r="HP56" s="11"/>
      <c r="HQ56" s="11"/>
      <c r="HR56" s="11"/>
      <c r="HS56" s="11"/>
      <c r="HT56" s="11"/>
      <c r="HU56" s="11"/>
      <c r="HV56" s="11"/>
      <c r="HW56" s="11"/>
      <c r="HX56" s="11"/>
      <c r="HY56" s="11"/>
      <c r="HZ56" s="11"/>
      <c r="IA56" s="11"/>
      <c r="IB56" s="11"/>
      <c r="IC56" s="11"/>
      <c r="ID56" s="11"/>
      <c r="IE56" s="11"/>
      <c r="IF56" s="11"/>
      <c r="IG56" s="11"/>
      <c r="IH56" s="11"/>
      <c r="II56" s="11"/>
      <c r="IJ56" s="11"/>
      <c r="IK56" s="11"/>
      <c r="IL56" s="11"/>
      <c r="IM56" s="11"/>
      <c r="IN56" s="11"/>
      <c r="IO56" s="11"/>
      <c r="IP56" s="11"/>
      <c r="IQ56" s="11"/>
      <c r="IR56" s="11"/>
      <c r="IS56" s="11"/>
      <c r="IT56" s="11"/>
      <c r="IU56" s="11"/>
    </row>
    <row r="57" spans="1:255" s="12" customFormat="1" ht="12" customHeight="1" x14ac:dyDescent="0.25">
      <c r="A57" s="33"/>
      <c r="B57" s="89" t="s">
        <v>33</v>
      </c>
      <c r="C57" s="43"/>
      <c r="D57" s="43"/>
      <c r="E57" s="43"/>
      <c r="F57" s="40"/>
      <c r="G57" s="40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1"/>
      <c r="EU57" s="11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1"/>
      <c r="FT57" s="11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1"/>
      <c r="GR57" s="11"/>
      <c r="GS57" s="11"/>
      <c r="GT57" s="11"/>
      <c r="GU57" s="11"/>
      <c r="GV57" s="11"/>
      <c r="GW57" s="11"/>
      <c r="GX57" s="11"/>
      <c r="GY57" s="11"/>
      <c r="GZ57" s="11"/>
      <c r="HA57" s="11"/>
      <c r="HB57" s="11"/>
      <c r="HC57" s="11"/>
      <c r="HD57" s="11"/>
      <c r="HE57" s="11"/>
      <c r="HF57" s="11"/>
      <c r="HG57" s="11"/>
      <c r="HH57" s="11"/>
      <c r="HI57" s="11"/>
      <c r="HJ57" s="11"/>
      <c r="HK57" s="11"/>
      <c r="HL57" s="11"/>
      <c r="HM57" s="11"/>
      <c r="HN57" s="11"/>
      <c r="HO57" s="11"/>
      <c r="HP57" s="11"/>
      <c r="HQ57" s="11"/>
      <c r="HR57" s="11"/>
      <c r="HS57" s="11"/>
      <c r="HT57" s="11"/>
      <c r="HU57" s="11"/>
      <c r="HV57" s="11"/>
      <c r="HW57" s="11"/>
      <c r="HX57" s="11"/>
      <c r="HY57" s="11"/>
      <c r="HZ57" s="11"/>
      <c r="IA57" s="11"/>
      <c r="IB57" s="11"/>
      <c r="IC57" s="11"/>
      <c r="ID57" s="11"/>
      <c r="IE57" s="11"/>
      <c r="IF57" s="11"/>
      <c r="IG57" s="11"/>
      <c r="IH57" s="11"/>
      <c r="II57" s="11"/>
      <c r="IJ57" s="11"/>
      <c r="IK57" s="11"/>
      <c r="IL57" s="11"/>
      <c r="IM57" s="11"/>
      <c r="IN57" s="11"/>
      <c r="IO57" s="11"/>
      <c r="IP57" s="11"/>
      <c r="IQ57" s="11"/>
      <c r="IR57" s="11"/>
      <c r="IS57" s="11"/>
      <c r="IT57" s="11"/>
      <c r="IU57" s="11"/>
    </row>
    <row r="58" spans="1:255" s="12" customFormat="1" ht="24" customHeight="1" x14ac:dyDescent="0.25">
      <c r="A58" s="33"/>
      <c r="B58" s="90" t="s">
        <v>34</v>
      </c>
      <c r="C58" s="92" t="s">
        <v>30</v>
      </c>
      <c r="D58" s="92" t="s">
        <v>31</v>
      </c>
      <c r="E58" s="90" t="s">
        <v>19</v>
      </c>
      <c r="F58" s="92" t="s">
        <v>20</v>
      </c>
      <c r="G58" s="90" t="s">
        <v>21</v>
      </c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1"/>
      <c r="FT58" s="11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1"/>
      <c r="GR58" s="11"/>
      <c r="GS58" s="11"/>
      <c r="GT58" s="11"/>
      <c r="GU58" s="11"/>
      <c r="GV58" s="11"/>
      <c r="GW58" s="11"/>
      <c r="GX58" s="11"/>
      <c r="GY58" s="11"/>
      <c r="GZ58" s="11"/>
      <c r="HA58" s="11"/>
      <c r="HB58" s="11"/>
      <c r="HC58" s="11"/>
      <c r="HD58" s="11"/>
      <c r="HE58" s="11"/>
      <c r="HF58" s="11"/>
      <c r="HG58" s="11"/>
      <c r="HH58" s="11"/>
      <c r="HI58" s="11"/>
      <c r="HJ58" s="11"/>
      <c r="HK58" s="11"/>
      <c r="HL58" s="11"/>
      <c r="HM58" s="11"/>
      <c r="HN58" s="11"/>
      <c r="HO58" s="11"/>
      <c r="HP58" s="11"/>
      <c r="HQ58" s="11"/>
      <c r="HR58" s="11"/>
      <c r="HS58" s="11"/>
      <c r="HT58" s="11"/>
      <c r="HU58" s="11"/>
      <c r="HV58" s="11"/>
      <c r="HW58" s="11"/>
      <c r="HX58" s="11"/>
      <c r="HY58" s="11"/>
      <c r="HZ58" s="11"/>
      <c r="IA58" s="11"/>
      <c r="IB58" s="11"/>
      <c r="IC58" s="11"/>
      <c r="ID58" s="11"/>
      <c r="IE58" s="11"/>
      <c r="IF58" s="11"/>
      <c r="IG58" s="11"/>
      <c r="IH58" s="11"/>
      <c r="II58" s="11"/>
      <c r="IJ58" s="11"/>
      <c r="IK58" s="11"/>
      <c r="IL58" s="11"/>
      <c r="IM58" s="11"/>
      <c r="IN58" s="11"/>
      <c r="IO58" s="11"/>
      <c r="IP58" s="11"/>
      <c r="IQ58" s="11"/>
      <c r="IR58" s="11"/>
      <c r="IS58" s="11"/>
      <c r="IT58" s="11"/>
      <c r="IU58" s="11"/>
    </row>
    <row r="59" spans="1:255" s="15" customFormat="1" ht="12.75" customHeight="1" x14ac:dyDescent="0.25">
      <c r="A59" s="37"/>
      <c r="B59" s="18" t="s">
        <v>103</v>
      </c>
      <c r="C59" s="23" t="s">
        <v>110</v>
      </c>
      <c r="D59" s="25">
        <v>300</v>
      </c>
      <c r="E59" s="19" t="s">
        <v>111</v>
      </c>
      <c r="F59" s="25">
        <v>125</v>
      </c>
      <c r="G59" s="25">
        <f>F59*D59</f>
        <v>37500</v>
      </c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  <c r="EX59" s="14"/>
      <c r="EY59" s="14"/>
      <c r="EZ59" s="14"/>
      <c r="FA59" s="14"/>
      <c r="FB59" s="14"/>
      <c r="FC59" s="14"/>
      <c r="FD59" s="14"/>
      <c r="FE59" s="14"/>
      <c r="FF59" s="14"/>
      <c r="FG59" s="14"/>
      <c r="FH59" s="14"/>
      <c r="FI59" s="14"/>
      <c r="FJ59" s="14"/>
      <c r="FK59" s="14"/>
      <c r="FL59" s="14"/>
      <c r="FM59" s="14"/>
      <c r="FN59" s="14"/>
      <c r="FO59" s="14"/>
      <c r="FP59" s="14"/>
      <c r="FQ59" s="14"/>
      <c r="FR59" s="14"/>
      <c r="FS59" s="14"/>
      <c r="FT59" s="14"/>
      <c r="FU59" s="14"/>
      <c r="FV59" s="14"/>
      <c r="FW59" s="14"/>
      <c r="FX59" s="14"/>
      <c r="FY59" s="14"/>
      <c r="FZ59" s="14"/>
      <c r="GA59" s="14"/>
      <c r="GB59" s="14"/>
      <c r="GC59" s="14"/>
      <c r="GD59" s="14"/>
      <c r="GE59" s="14"/>
      <c r="GF59" s="14"/>
      <c r="GG59" s="14"/>
      <c r="GH59" s="14"/>
      <c r="GI59" s="14"/>
      <c r="GJ59" s="14"/>
      <c r="GK59" s="14"/>
      <c r="GL59" s="14"/>
      <c r="GM59" s="14"/>
      <c r="GN59" s="14"/>
      <c r="GO59" s="14"/>
      <c r="GP59" s="14"/>
      <c r="GQ59" s="14"/>
      <c r="GR59" s="14"/>
      <c r="GS59" s="14"/>
      <c r="GT59" s="14"/>
      <c r="GU59" s="14"/>
      <c r="GV59" s="14"/>
      <c r="GW59" s="14"/>
      <c r="GX59" s="14"/>
      <c r="GY59" s="14"/>
      <c r="GZ59" s="14"/>
      <c r="HA59" s="14"/>
      <c r="HB59" s="14"/>
      <c r="HC59" s="14"/>
      <c r="HD59" s="14"/>
      <c r="HE59" s="14"/>
      <c r="HF59" s="14"/>
      <c r="HG59" s="14"/>
      <c r="HH59" s="14"/>
      <c r="HI59" s="14"/>
      <c r="HJ59" s="14"/>
      <c r="HK59" s="14"/>
      <c r="HL59" s="14"/>
      <c r="HM59" s="14"/>
      <c r="HN59" s="14"/>
      <c r="HO59" s="14"/>
      <c r="HP59" s="14"/>
      <c r="HQ59" s="14"/>
      <c r="HR59" s="14"/>
      <c r="HS59" s="14"/>
      <c r="HT59" s="14"/>
      <c r="HU59" s="14"/>
      <c r="HV59" s="14"/>
      <c r="HW59" s="14"/>
      <c r="HX59" s="14"/>
      <c r="HY59" s="14"/>
      <c r="HZ59" s="14"/>
      <c r="IA59" s="14"/>
      <c r="IB59" s="14"/>
      <c r="IC59" s="14"/>
      <c r="ID59" s="14"/>
      <c r="IE59" s="14"/>
      <c r="IF59" s="14"/>
      <c r="IG59" s="14"/>
      <c r="IH59" s="14"/>
      <c r="II59" s="14"/>
      <c r="IJ59" s="14"/>
      <c r="IK59" s="14"/>
      <c r="IL59" s="14"/>
      <c r="IM59" s="14"/>
      <c r="IN59" s="14"/>
      <c r="IO59" s="14"/>
      <c r="IP59" s="14"/>
      <c r="IQ59" s="14"/>
      <c r="IR59" s="14"/>
      <c r="IS59" s="14"/>
      <c r="IT59" s="14"/>
      <c r="IU59" s="14"/>
    </row>
    <row r="60" spans="1:255" s="15" customFormat="1" ht="12.75" customHeight="1" x14ac:dyDescent="0.25">
      <c r="A60" s="37"/>
      <c r="B60" s="109" t="s">
        <v>112</v>
      </c>
      <c r="C60" s="23" t="s">
        <v>113</v>
      </c>
      <c r="D60" s="25">
        <v>1</v>
      </c>
      <c r="E60" s="19" t="s">
        <v>111</v>
      </c>
      <c r="F60" s="25">
        <v>3500</v>
      </c>
      <c r="G60" s="25">
        <f>F60*D60</f>
        <v>3500</v>
      </c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  <c r="EJ60" s="14"/>
      <c r="EK60" s="14"/>
      <c r="EL60" s="14"/>
      <c r="EM60" s="14"/>
      <c r="EN60" s="14"/>
      <c r="EO60" s="14"/>
      <c r="EP60" s="14"/>
      <c r="EQ60" s="14"/>
      <c r="ER60" s="14"/>
      <c r="ES60" s="14"/>
      <c r="ET60" s="14"/>
      <c r="EU60" s="14"/>
      <c r="EV60" s="14"/>
      <c r="EW60" s="14"/>
      <c r="EX60" s="14"/>
      <c r="EY60" s="14"/>
      <c r="EZ60" s="14"/>
      <c r="FA60" s="14"/>
      <c r="FB60" s="14"/>
      <c r="FC60" s="14"/>
      <c r="FD60" s="14"/>
      <c r="FE60" s="14"/>
      <c r="FF60" s="14"/>
      <c r="FG60" s="14"/>
      <c r="FH60" s="14"/>
      <c r="FI60" s="14"/>
      <c r="FJ60" s="14"/>
      <c r="FK60" s="14"/>
      <c r="FL60" s="14"/>
      <c r="FM60" s="14"/>
      <c r="FN60" s="14"/>
      <c r="FO60" s="14"/>
      <c r="FP60" s="14"/>
      <c r="FQ60" s="14"/>
      <c r="FR60" s="14"/>
      <c r="FS60" s="14"/>
      <c r="FT60" s="14"/>
      <c r="FU60" s="14"/>
      <c r="FV60" s="14"/>
      <c r="FW60" s="14"/>
      <c r="FX60" s="14"/>
      <c r="FY60" s="14"/>
      <c r="FZ60" s="14"/>
      <c r="GA60" s="14"/>
      <c r="GB60" s="14"/>
      <c r="GC60" s="14"/>
      <c r="GD60" s="14"/>
      <c r="GE60" s="14"/>
      <c r="GF60" s="14"/>
      <c r="GG60" s="14"/>
      <c r="GH60" s="14"/>
      <c r="GI60" s="14"/>
      <c r="GJ60" s="14"/>
      <c r="GK60" s="14"/>
      <c r="GL60" s="14"/>
      <c r="GM60" s="14"/>
      <c r="GN60" s="14"/>
      <c r="GO60" s="14"/>
      <c r="GP60" s="14"/>
      <c r="GQ60" s="14"/>
      <c r="GR60" s="14"/>
      <c r="GS60" s="14"/>
      <c r="GT60" s="14"/>
      <c r="GU60" s="14"/>
      <c r="GV60" s="14"/>
      <c r="GW60" s="14"/>
      <c r="GX60" s="14"/>
      <c r="GY60" s="14"/>
      <c r="GZ60" s="14"/>
      <c r="HA60" s="14"/>
      <c r="HB60" s="14"/>
      <c r="HC60" s="14"/>
      <c r="HD60" s="14"/>
      <c r="HE60" s="14"/>
      <c r="HF60" s="14"/>
      <c r="HG60" s="14"/>
      <c r="HH60" s="14"/>
      <c r="HI60" s="14"/>
      <c r="HJ60" s="14"/>
      <c r="HK60" s="14"/>
      <c r="HL60" s="14"/>
      <c r="HM60" s="14"/>
      <c r="HN60" s="14"/>
      <c r="HO60" s="14"/>
      <c r="HP60" s="14"/>
      <c r="HQ60" s="14"/>
      <c r="HR60" s="14"/>
      <c r="HS60" s="14"/>
      <c r="HT60" s="14"/>
      <c r="HU60" s="14"/>
      <c r="HV60" s="14"/>
      <c r="HW60" s="14"/>
      <c r="HX60" s="14"/>
      <c r="HY60" s="14"/>
      <c r="HZ60" s="14"/>
      <c r="IA60" s="14"/>
      <c r="IB60" s="14"/>
      <c r="IC60" s="14"/>
      <c r="ID60" s="14"/>
      <c r="IE60" s="14"/>
      <c r="IF60" s="14"/>
      <c r="IG60" s="14"/>
      <c r="IH60" s="14"/>
      <c r="II60" s="14"/>
      <c r="IJ60" s="14"/>
      <c r="IK60" s="14"/>
      <c r="IL60" s="14"/>
      <c r="IM60" s="14"/>
      <c r="IN60" s="14"/>
      <c r="IO60" s="14"/>
      <c r="IP60" s="14"/>
      <c r="IQ60" s="14"/>
      <c r="IR60" s="14"/>
      <c r="IS60" s="14"/>
      <c r="IT60" s="14"/>
      <c r="IU60" s="14"/>
    </row>
    <row r="61" spans="1:255" s="12" customFormat="1" ht="13.5" customHeight="1" x14ac:dyDescent="0.25">
      <c r="A61" s="33"/>
      <c r="B61" s="91" t="s">
        <v>35</v>
      </c>
      <c r="C61" s="93"/>
      <c r="D61" s="93"/>
      <c r="E61" s="93"/>
      <c r="F61" s="94"/>
      <c r="G61" s="95">
        <f>SUM(G59:G60)</f>
        <v>41000</v>
      </c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1"/>
      <c r="EU61" s="11"/>
      <c r="EV61" s="11"/>
      <c r="EW61" s="11"/>
      <c r="EX61" s="11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11"/>
      <c r="FJ61" s="11"/>
      <c r="FK61" s="11"/>
      <c r="FL61" s="11"/>
      <c r="FM61" s="11"/>
      <c r="FN61" s="11"/>
      <c r="FO61" s="11"/>
      <c r="FP61" s="11"/>
      <c r="FQ61" s="11"/>
      <c r="FR61" s="11"/>
      <c r="FS61" s="11"/>
      <c r="FT61" s="11"/>
      <c r="FU61" s="11"/>
      <c r="FV61" s="11"/>
      <c r="FW61" s="11"/>
      <c r="FX61" s="11"/>
      <c r="FY61" s="11"/>
      <c r="FZ61" s="11"/>
      <c r="GA61" s="11"/>
      <c r="GB61" s="11"/>
      <c r="GC61" s="11"/>
      <c r="GD61" s="11"/>
      <c r="GE61" s="11"/>
      <c r="GF61" s="11"/>
      <c r="GG61" s="11"/>
      <c r="GH61" s="11"/>
      <c r="GI61" s="11"/>
      <c r="GJ61" s="11"/>
      <c r="GK61" s="11"/>
      <c r="GL61" s="11"/>
      <c r="GM61" s="11"/>
      <c r="GN61" s="11"/>
      <c r="GO61" s="11"/>
      <c r="GP61" s="11"/>
      <c r="GQ61" s="11"/>
      <c r="GR61" s="11"/>
      <c r="GS61" s="11"/>
      <c r="GT61" s="11"/>
      <c r="GU61" s="11"/>
      <c r="GV61" s="11"/>
      <c r="GW61" s="11"/>
      <c r="GX61" s="11"/>
      <c r="GY61" s="11"/>
      <c r="GZ61" s="11"/>
      <c r="HA61" s="11"/>
      <c r="HB61" s="11"/>
      <c r="HC61" s="11"/>
      <c r="HD61" s="11"/>
      <c r="HE61" s="11"/>
      <c r="HF61" s="11"/>
      <c r="HG61" s="11"/>
      <c r="HH61" s="11"/>
      <c r="HI61" s="11"/>
      <c r="HJ61" s="11"/>
      <c r="HK61" s="11"/>
      <c r="HL61" s="11"/>
      <c r="HM61" s="11"/>
      <c r="HN61" s="11"/>
      <c r="HO61" s="11"/>
      <c r="HP61" s="11"/>
      <c r="HQ61" s="11"/>
      <c r="HR61" s="11"/>
      <c r="HS61" s="11"/>
      <c r="HT61" s="11"/>
      <c r="HU61" s="11"/>
      <c r="HV61" s="11"/>
      <c r="HW61" s="11"/>
      <c r="HX61" s="11"/>
      <c r="HY61" s="11"/>
      <c r="HZ61" s="11"/>
      <c r="IA61" s="11"/>
      <c r="IB61" s="11"/>
      <c r="IC61" s="11"/>
      <c r="ID61" s="11"/>
      <c r="IE61" s="11"/>
      <c r="IF61" s="11"/>
      <c r="IG61" s="11"/>
      <c r="IH61" s="11"/>
      <c r="II61" s="11"/>
      <c r="IJ61" s="11"/>
      <c r="IK61" s="11"/>
      <c r="IL61" s="11"/>
      <c r="IM61" s="11"/>
      <c r="IN61" s="11"/>
      <c r="IO61" s="11"/>
      <c r="IP61" s="11"/>
      <c r="IQ61" s="11"/>
      <c r="IR61" s="11"/>
      <c r="IS61" s="11"/>
      <c r="IT61" s="11"/>
      <c r="IU61" s="11"/>
    </row>
    <row r="62" spans="1:255" ht="12" customHeight="1" x14ac:dyDescent="0.25">
      <c r="A62" s="3"/>
      <c r="B62" s="35"/>
      <c r="C62" s="35"/>
      <c r="D62" s="35"/>
      <c r="E62" s="35"/>
      <c r="F62" s="38"/>
      <c r="G62" s="38"/>
    </row>
    <row r="63" spans="1:255" s="17" customFormat="1" ht="12" customHeight="1" x14ac:dyDescent="0.2">
      <c r="A63" s="34"/>
      <c r="B63" s="79" t="s">
        <v>36</v>
      </c>
      <c r="C63" s="80"/>
      <c r="D63" s="80"/>
      <c r="E63" s="80"/>
      <c r="F63" s="80"/>
      <c r="G63" s="81">
        <f>G24+G39+G55+G61</f>
        <v>1809718</v>
      </c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16"/>
      <c r="HD63" s="16"/>
      <c r="HE63" s="16"/>
      <c r="HF63" s="16"/>
      <c r="HG63" s="16"/>
      <c r="HH63" s="16"/>
      <c r="HI63" s="16"/>
      <c r="HJ63" s="16"/>
      <c r="HK63" s="16"/>
      <c r="HL63" s="16"/>
      <c r="HM63" s="16"/>
      <c r="HN63" s="16"/>
      <c r="HO63" s="16"/>
      <c r="HP63" s="16"/>
      <c r="HQ63" s="16"/>
      <c r="HR63" s="16"/>
      <c r="HS63" s="16"/>
      <c r="HT63" s="16"/>
      <c r="HU63" s="16"/>
      <c r="HV63" s="16"/>
      <c r="HW63" s="16"/>
      <c r="HX63" s="16"/>
      <c r="HY63" s="16"/>
      <c r="HZ63" s="16"/>
      <c r="IA63" s="16"/>
      <c r="IB63" s="16"/>
      <c r="IC63" s="16"/>
      <c r="ID63" s="16"/>
      <c r="IE63" s="16"/>
      <c r="IF63" s="16"/>
      <c r="IG63" s="16"/>
      <c r="IH63" s="16"/>
      <c r="II63" s="16"/>
      <c r="IJ63" s="16"/>
      <c r="IK63" s="16"/>
      <c r="IL63" s="16"/>
      <c r="IM63" s="16"/>
      <c r="IN63" s="16"/>
      <c r="IO63" s="16"/>
      <c r="IP63" s="16"/>
      <c r="IQ63" s="16"/>
      <c r="IR63" s="16"/>
      <c r="IS63" s="16"/>
      <c r="IT63" s="16"/>
      <c r="IU63" s="16"/>
    </row>
    <row r="64" spans="1:255" s="17" customFormat="1" ht="12" customHeight="1" x14ac:dyDescent="0.2">
      <c r="A64" s="34"/>
      <c r="B64" s="82" t="s">
        <v>37</v>
      </c>
      <c r="C64" s="46"/>
      <c r="D64" s="46"/>
      <c r="E64" s="46"/>
      <c r="F64" s="46"/>
      <c r="G64" s="83">
        <f>G63*0.05</f>
        <v>90485.900000000009</v>
      </c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16"/>
      <c r="GM64" s="16"/>
      <c r="GN64" s="16"/>
      <c r="GO64" s="16"/>
      <c r="GP64" s="16"/>
      <c r="GQ64" s="16"/>
      <c r="GR64" s="16"/>
      <c r="GS64" s="16"/>
      <c r="GT64" s="16"/>
      <c r="GU64" s="16"/>
      <c r="GV64" s="16"/>
      <c r="GW64" s="16"/>
      <c r="GX64" s="16"/>
      <c r="GY64" s="16"/>
      <c r="GZ64" s="16"/>
      <c r="HA64" s="16"/>
      <c r="HB64" s="16"/>
      <c r="HC64" s="16"/>
      <c r="HD64" s="16"/>
      <c r="HE64" s="16"/>
      <c r="HF64" s="16"/>
      <c r="HG64" s="16"/>
      <c r="HH64" s="16"/>
      <c r="HI64" s="16"/>
      <c r="HJ64" s="16"/>
      <c r="HK64" s="16"/>
      <c r="HL64" s="16"/>
      <c r="HM64" s="16"/>
      <c r="HN64" s="16"/>
      <c r="HO64" s="16"/>
      <c r="HP64" s="16"/>
      <c r="HQ64" s="16"/>
      <c r="HR64" s="16"/>
      <c r="HS64" s="16"/>
      <c r="HT64" s="16"/>
      <c r="HU64" s="16"/>
      <c r="HV64" s="16"/>
      <c r="HW64" s="16"/>
      <c r="HX64" s="16"/>
      <c r="HY64" s="16"/>
      <c r="HZ64" s="16"/>
      <c r="IA64" s="16"/>
      <c r="IB64" s="16"/>
      <c r="IC64" s="16"/>
      <c r="ID64" s="16"/>
      <c r="IE64" s="16"/>
      <c r="IF64" s="16"/>
      <c r="IG64" s="16"/>
      <c r="IH64" s="16"/>
      <c r="II64" s="16"/>
      <c r="IJ64" s="16"/>
      <c r="IK64" s="16"/>
      <c r="IL64" s="16"/>
      <c r="IM64" s="16"/>
      <c r="IN64" s="16"/>
      <c r="IO64" s="16"/>
      <c r="IP64" s="16"/>
      <c r="IQ64" s="16"/>
      <c r="IR64" s="16"/>
      <c r="IS64" s="16"/>
      <c r="IT64" s="16"/>
      <c r="IU64" s="16"/>
    </row>
    <row r="65" spans="1:255" s="17" customFormat="1" ht="12" customHeight="1" x14ac:dyDescent="0.2">
      <c r="A65" s="34"/>
      <c r="B65" s="84" t="s">
        <v>38</v>
      </c>
      <c r="C65" s="45"/>
      <c r="D65" s="45"/>
      <c r="E65" s="45"/>
      <c r="F65" s="45"/>
      <c r="G65" s="85">
        <f>G63+G64</f>
        <v>1900203.9</v>
      </c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6"/>
      <c r="GM65" s="16"/>
      <c r="GN65" s="16"/>
      <c r="GO65" s="16"/>
      <c r="GP65" s="16"/>
      <c r="GQ65" s="16"/>
      <c r="GR65" s="16"/>
      <c r="GS65" s="16"/>
      <c r="GT65" s="16"/>
      <c r="GU65" s="16"/>
      <c r="GV65" s="16"/>
      <c r="GW65" s="16"/>
      <c r="GX65" s="16"/>
      <c r="GY65" s="16"/>
      <c r="GZ65" s="16"/>
      <c r="HA65" s="16"/>
      <c r="HB65" s="16"/>
      <c r="HC65" s="16"/>
      <c r="HD65" s="16"/>
      <c r="HE65" s="16"/>
      <c r="HF65" s="16"/>
      <c r="HG65" s="16"/>
      <c r="HH65" s="16"/>
      <c r="HI65" s="16"/>
      <c r="HJ65" s="16"/>
      <c r="HK65" s="16"/>
      <c r="HL65" s="16"/>
      <c r="HM65" s="16"/>
      <c r="HN65" s="16"/>
      <c r="HO65" s="16"/>
      <c r="HP65" s="16"/>
      <c r="HQ65" s="16"/>
      <c r="HR65" s="16"/>
      <c r="HS65" s="16"/>
      <c r="HT65" s="16"/>
      <c r="HU65" s="16"/>
      <c r="HV65" s="16"/>
      <c r="HW65" s="16"/>
      <c r="HX65" s="16"/>
      <c r="HY65" s="16"/>
      <c r="HZ65" s="16"/>
      <c r="IA65" s="16"/>
      <c r="IB65" s="16"/>
      <c r="IC65" s="16"/>
      <c r="ID65" s="16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16"/>
      <c r="IS65" s="16"/>
      <c r="IT65" s="16"/>
      <c r="IU65" s="16"/>
    </row>
    <row r="66" spans="1:255" s="17" customFormat="1" ht="12" customHeight="1" x14ac:dyDescent="0.2">
      <c r="A66" s="34"/>
      <c r="B66" s="82" t="s">
        <v>39</v>
      </c>
      <c r="C66" s="46"/>
      <c r="D66" s="46"/>
      <c r="E66" s="46"/>
      <c r="F66" s="46"/>
      <c r="G66" s="83">
        <f>G11</f>
        <v>2250000</v>
      </c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16"/>
      <c r="GM66" s="16"/>
      <c r="GN66" s="16"/>
      <c r="GO66" s="16"/>
      <c r="GP66" s="16"/>
      <c r="GQ66" s="16"/>
      <c r="GR66" s="16"/>
      <c r="GS66" s="16"/>
      <c r="GT66" s="16"/>
      <c r="GU66" s="16"/>
      <c r="GV66" s="16"/>
      <c r="GW66" s="16"/>
      <c r="GX66" s="16"/>
      <c r="GY66" s="16"/>
      <c r="GZ66" s="16"/>
      <c r="HA66" s="16"/>
      <c r="HB66" s="16"/>
      <c r="HC66" s="16"/>
      <c r="HD66" s="16"/>
      <c r="HE66" s="16"/>
      <c r="HF66" s="16"/>
      <c r="HG66" s="16"/>
      <c r="HH66" s="16"/>
      <c r="HI66" s="16"/>
      <c r="HJ66" s="16"/>
      <c r="HK66" s="16"/>
      <c r="HL66" s="16"/>
      <c r="HM66" s="16"/>
      <c r="HN66" s="16"/>
      <c r="HO66" s="16"/>
      <c r="HP66" s="16"/>
      <c r="HQ66" s="16"/>
      <c r="HR66" s="16"/>
      <c r="HS66" s="16"/>
      <c r="HT66" s="16"/>
      <c r="HU66" s="16"/>
      <c r="HV66" s="16"/>
      <c r="HW66" s="16"/>
      <c r="HX66" s="16"/>
      <c r="HY66" s="16"/>
      <c r="HZ66" s="16"/>
      <c r="IA66" s="16"/>
      <c r="IB66" s="16"/>
      <c r="IC66" s="16"/>
      <c r="ID66" s="16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16"/>
      <c r="IS66" s="16"/>
      <c r="IT66" s="16"/>
      <c r="IU66" s="16"/>
    </row>
    <row r="67" spans="1:255" s="17" customFormat="1" ht="12" customHeight="1" x14ac:dyDescent="0.2">
      <c r="A67" s="34"/>
      <c r="B67" s="86" t="s">
        <v>40</v>
      </c>
      <c r="C67" s="87"/>
      <c r="D67" s="87"/>
      <c r="E67" s="87"/>
      <c r="F67" s="87"/>
      <c r="G67" s="88">
        <f>G66-G65</f>
        <v>349796.10000000009</v>
      </c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  <c r="HH67" s="16"/>
      <c r="HI67" s="16"/>
      <c r="HJ67" s="16"/>
      <c r="HK67" s="16"/>
      <c r="HL67" s="16"/>
      <c r="HM67" s="16"/>
      <c r="HN67" s="16"/>
      <c r="HO67" s="16"/>
      <c r="HP67" s="16"/>
      <c r="HQ67" s="16"/>
      <c r="HR67" s="16"/>
      <c r="HS67" s="16"/>
      <c r="HT67" s="16"/>
      <c r="HU67" s="16"/>
      <c r="HV67" s="16"/>
      <c r="HW67" s="16"/>
      <c r="HX67" s="16"/>
      <c r="HY67" s="16"/>
      <c r="HZ67" s="16"/>
      <c r="IA67" s="16"/>
      <c r="IB67" s="16"/>
      <c r="IC67" s="16"/>
      <c r="ID67" s="16"/>
      <c r="IE67" s="16"/>
      <c r="IF67" s="16"/>
      <c r="IG67" s="16"/>
      <c r="IH67" s="16"/>
      <c r="II67" s="16"/>
      <c r="IJ67" s="16"/>
      <c r="IK67" s="16"/>
      <c r="IL67" s="16"/>
      <c r="IM67" s="16"/>
      <c r="IN67" s="16"/>
      <c r="IO67" s="16"/>
      <c r="IP67" s="16"/>
      <c r="IQ67" s="16"/>
      <c r="IR67" s="16"/>
      <c r="IS67" s="16"/>
      <c r="IT67" s="16"/>
      <c r="IU67" s="16"/>
    </row>
    <row r="68" spans="1:255" ht="12" customHeight="1" x14ac:dyDescent="0.25">
      <c r="A68" s="3"/>
      <c r="B68" s="49" t="s">
        <v>104</v>
      </c>
      <c r="C68" s="47"/>
      <c r="D68" s="47"/>
      <c r="E68" s="47"/>
      <c r="F68" s="47"/>
      <c r="G68" s="54"/>
    </row>
    <row r="69" spans="1:255" ht="12.75" customHeight="1" thickBot="1" x14ac:dyDescent="0.3">
      <c r="A69" s="3"/>
      <c r="B69" s="50"/>
      <c r="C69" s="47"/>
      <c r="D69" s="47"/>
      <c r="E69" s="47"/>
      <c r="F69" s="47"/>
      <c r="G69" s="54"/>
    </row>
    <row r="70" spans="1:255" ht="12" customHeight="1" x14ac:dyDescent="0.25">
      <c r="A70" s="3"/>
      <c r="B70" s="57" t="s">
        <v>102</v>
      </c>
      <c r="C70" s="58"/>
      <c r="D70" s="58"/>
      <c r="E70" s="58"/>
      <c r="F70" s="59"/>
      <c r="G70" s="54"/>
    </row>
    <row r="71" spans="1:255" ht="12" customHeight="1" x14ac:dyDescent="0.25">
      <c r="A71" s="3"/>
      <c r="B71" s="60" t="s">
        <v>41</v>
      </c>
      <c r="C71" s="48"/>
      <c r="D71" s="48"/>
      <c r="E71" s="48"/>
      <c r="F71" s="61"/>
      <c r="G71" s="54"/>
    </row>
    <row r="72" spans="1:255" ht="12" customHeight="1" x14ac:dyDescent="0.25">
      <c r="A72" s="3"/>
      <c r="B72" s="60" t="s">
        <v>42</v>
      </c>
      <c r="C72" s="48"/>
      <c r="D72" s="48"/>
      <c r="E72" s="48"/>
      <c r="F72" s="61"/>
      <c r="G72" s="54"/>
    </row>
    <row r="73" spans="1:255" ht="12" customHeight="1" x14ac:dyDescent="0.25">
      <c r="A73" s="3"/>
      <c r="B73" s="60" t="s">
        <v>43</v>
      </c>
      <c r="C73" s="48"/>
      <c r="D73" s="48"/>
      <c r="E73" s="48"/>
      <c r="F73" s="61"/>
      <c r="G73" s="54"/>
    </row>
    <row r="74" spans="1:255" ht="12" customHeight="1" x14ac:dyDescent="0.25">
      <c r="A74" s="3"/>
      <c r="B74" s="60" t="s">
        <v>44</v>
      </c>
      <c r="C74" s="48"/>
      <c r="D74" s="48"/>
      <c r="E74" s="48"/>
      <c r="F74" s="61"/>
      <c r="G74" s="54"/>
    </row>
    <row r="75" spans="1:255" ht="12" customHeight="1" x14ac:dyDescent="0.25">
      <c r="A75" s="3"/>
      <c r="B75" s="60" t="s">
        <v>45</v>
      </c>
      <c r="C75" s="48"/>
      <c r="D75" s="48"/>
      <c r="E75" s="48"/>
      <c r="F75" s="61"/>
      <c r="G75" s="54"/>
    </row>
    <row r="76" spans="1:255" ht="12.75" customHeight="1" thickBot="1" x14ac:dyDescent="0.3">
      <c r="A76" s="3"/>
      <c r="B76" s="62" t="s">
        <v>46</v>
      </c>
      <c r="C76" s="63"/>
      <c r="D76" s="63"/>
      <c r="E76" s="63"/>
      <c r="F76" s="64"/>
      <c r="G76" s="54"/>
    </row>
    <row r="77" spans="1:255" ht="12.75" customHeight="1" x14ac:dyDescent="0.25">
      <c r="A77" s="3"/>
      <c r="B77" s="50"/>
      <c r="C77" s="48"/>
      <c r="D77" s="48"/>
      <c r="E77" s="48"/>
      <c r="F77" s="48"/>
      <c r="G77" s="54"/>
    </row>
    <row r="78" spans="1:255" ht="15" customHeight="1" x14ac:dyDescent="0.25">
      <c r="A78" s="3"/>
      <c r="B78" s="111" t="s">
        <v>47</v>
      </c>
      <c r="C78" s="112"/>
      <c r="D78" s="65"/>
      <c r="E78" s="51"/>
      <c r="F78" s="51"/>
      <c r="G78" s="54"/>
    </row>
    <row r="79" spans="1:255" ht="12" customHeight="1" x14ac:dyDescent="0.25">
      <c r="A79" s="3"/>
      <c r="B79" s="66" t="s">
        <v>34</v>
      </c>
      <c r="C79" s="67" t="s">
        <v>48</v>
      </c>
      <c r="D79" s="68" t="s">
        <v>49</v>
      </c>
      <c r="E79" s="51"/>
      <c r="F79" s="51"/>
      <c r="G79" s="54"/>
    </row>
    <row r="80" spans="1:255" ht="12" customHeight="1" x14ac:dyDescent="0.25">
      <c r="A80" s="3"/>
      <c r="B80" s="69" t="s">
        <v>50</v>
      </c>
      <c r="C80" s="70">
        <f>G24</f>
        <v>147000</v>
      </c>
      <c r="D80" s="71">
        <f>(C80/C86)</f>
        <v>7.7360119090377627E-2</v>
      </c>
      <c r="E80" s="51"/>
      <c r="F80" s="51"/>
      <c r="G80" s="54"/>
    </row>
    <row r="81" spans="1:7" ht="12" customHeight="1" x14ac:dyDescent="0.25">
      <c r="A81" s="3"/>
      <c r="B81" s="69" t="s">
        <v>51</v>
      </c>
      <c r="C81" s="72">
        <v>0</v>
      </c>
      <c r="D81" s="71">
        <v>0</v>
      </c>
      <c r="E81" s="51"/>
      <c r="F81" s="51"/>
      <c r="G81" s="54"/>
    </row>
    <row r="82" spans="1:7" ht="12" customHeight="1" x14ac:dyDescent="0.25">
      <c r="A82" s="3"/>
      <c r="B82" s="69" t="s">
        <v>52</v>
      </c>
      <c r="C82" s="70">
        <f>G39</f>
        <v>406350</v>
      </c>
      <c r="D82" s="71">
        <f>(C82/C86)</f>
        <v>0.21384547205697244</v>
      </c>
      <c r="E82" s="51"/>
      <c r="F82" s="51"/>
      <c r="G82" s="54"/>
    </row>
    <row r="83" spans="1:7" ht="12" customHeight="1" x14ac:dyDescent="0.25">
      <c r="A83" s="3"/>
      <c r="B83" s="69" t="s">
        <v>29</v>
      </c>
      <c r="C83" s="70">
        <f>G55</f>
        <v>1215368</v>
      </c>
      <c r="D83" s="71">
        <f>(C83/C86)</f>
        <v>0.63959872937846307</v>
      </c>
      <c r="E83" s="51"/>
      <c r="F83" s="51"/>
      <c r="G83" s="54"/>
    </row>
    <row r="84" spans="1:7" ht="12" customHeight="1" x14ac:dyDescent="0.25">
      <c r="A84" s="3"/>
      <c r="B84" s="69" t="s">
        <v>53</v>
      </c>
      <c r="C84" s="73">
        <f>G61</f>
        <v>41000</v>
      </c>
      <c r="D84" s="71">
        <f>(C84/C86)</f>
        <v>2.1576631855139337E-2</v>
      </c>
      <c r="E84" s="52"/>
      <c r="F84" s="52"/>
      <c r="G84" s="54"/>
    </row>
    <row r="85" spans="1:7" ht="12" customHeight="1" x14ac:dyDescent="0.25">
      <c r="A85" s="3"/>
      <c r="B85" s="69" t="s">
        <v>54</v>
      </c>
      <c r="C85" s="73">
        <f>G64</f>
        <v>90485.900000000009</v>
      </c>
      <c r="D85" s="71">
        <f>(C85/C86)</f>
        <v>4.7619047619047623E-2</v>
      </c>
      <c r="E85" s="52"/>
      <c r="F85" s="52"/>
      <c r="G85" s="54"/>
    </row>
    <row r="86" spans="1:7" ht="12.75" customHeight="1" x14ac:dyDescent="0.25">
      <c r="A86" s="3"/>
      <c r="B86" s="66" t="s">
        <v>55</v>
      </c>
      <c r="C86" s="74">
        <f>SUM(C80:C85)</f>
        <v>1900203.9</v>
      </c>
      <c r="D86" s="75">
        <f>SUM(D80:D85)</f>
        <v>1.0000000000000002</v>
      </c>
      <c r="E86" s="52"/>
      <c r="F86" s="52"/>
      <c r="G86" s="54"/>
    </row>
    <row r="87" spans="1:7" ht="12" customHeight="1" x14ac:dyDescent="0.25">
      <c r="A87" s="3"/>
      <c r="B87" s="50"/>
      <c r="C87" s="47"/>
      <c r="D87" s="47"/>
      <c r="E87" s="47"/>
      <c r="F87" s="47"/>
      <c r="G87" s="54"/>
    </row>
    <row r="88" spans="1:7" ht="12" customHeight="1" x14ac:dyDescent="0.25">
      <c r="A88" s="3"/>
      <c r="B88" s="76"/>
      <c r="C88" s="77" t="s">
        <v>56</v>
      </c>
      <c r="D88" s="76"/>
      <c r="E88" s="76"/>
      <c r="F88" s="52"/>
      <c r="G88" s="54"/>
    </row>
    <row r="89" spans="1:7" ht="12" customHeight="1" x14ac:dyDescent="0.25">
      <c r="A89" s="3"/>
      <c r="B89" s="66" t="s">
        <v>57</v>
      </c>
      <c r="C89" s="78">
        <v>70</v>
      </c>
      <c r="D89" s="78">
        <v>75</v>
      </c>
      <c r="E89" s="78">
        <v>80</v>
      </c>
      <c r="F89" s="53"/>
      <c r="G89" s="55"/>
    </row>
    <row r="90" spans="1:7" ht="12.75" customHeight="1" x14ac:dyDescent="0.25">
      <c r="A90" s="3"/>
      <c r="B90" s="66" t="s">
        <v>58</v>
      </c>
      <c r="C90" s="74">
        <f>(1540211/70)</f>
        <v>22003.014285714286</v>
      </c>
      <c r="D90" s="74">
        <f>(1540211/75)</f>
        <v>20536.146666666667</v>
      </c>
      <c r="E90" s="74">
        <f>(1540211/80)</f>
        <v>19252.637500000001</v>
      </c>
      <c r="F90" s="53"/>
      <c r="G90" s="55"/>
    </row>
    <row r="91" spans="1:7" ht="15.6" customHeight="1" x14ac:dyDescent="0.25">
      <c r="A91" s="3"/>
      <c r="B91" s="49" t="s">
        <v>59</v>
      </c>
      <c r="C91" s="48"/>
      <c r="D91" s="48"/>
      <c r="E91" s="48"/>
      <c r="F91" s="48"/>
      <c r="G91" s="36"/>
    </row>
    <row r="92" spans="1:7" ht="11.25" customHeight="1" x14ac:dyDescent="0.25">
      <c r="B92" s="56"/>
      <c r="C92" s="56"/>
      <c r="D92" s="56"/>
      <c r="E92" s="56"/>
      <c r="F92" s="56"/>
    </row>
    <row r="93" spans="1:7" ht="11.25" customHeight="1" x14ac:dyDescent="0.25">
      <c r="B93" s="56"/>
      <c r="C93" s="56"/>
      <c r="D93" s="56"/>
      <c r="E93" s="56"/>
      <c r="F93" s="56"/>
    </row>
  </sheetData>
  <mergeCells count="8">
    <mergeCell ref="B78:C78"/>
    <mergeCell ref="E12:F12"/>
    <mergeCell ref="E10:F10"/>
    <mergeCell ref="E9:F9"/>
    <mergeCell ref="E8:F8"/>
    <mergeCell ref="E13:F13"/>
    <mergeCell ref="E14:F14"/>
    <mergeCell ref="B16:G16"/>
  </mergeCells>
  <pageMargins left="0.74803149606299213" right="0.74803149606299213" top="0.98425196850393704" bottom="0.98425196850393704" header="0" footer="0"/>
  <pageSetup paperSize="5" scale="70" fitToWidth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2022-05-19T13:15:23Z</cp:lastPrinted>
  <dcterms:created xsi:type="dcterms:W3CDTF">2020-11-27T12:49:26Z</dcterms:created>
  <dcterms:modified xsi:type="dcterms:W3CDTF">2022-07-26T14:45:18Z</dcterms:modified>
</cp:coreProperties>
</file>