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C82" i="1" l="1"/>
  <c r="C85" i="1"/>
  <c r="G62" i="1"/>
  <c r="G61" i="1"/>
  <c r="G60" i="1"/>
  <c r="G31" i="1"/>
  <c r="G53" i="1" l="1"/>
  <c r="G48" i="1"/>
  <c r="G49" i="1"/>
  <c r="G30" i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<sst xmlns="http://schemas.openxmlformats.org/spreadsheetml/2006/main" count="161" uniqueCount="112">
  <si>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</si>
  <si>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</si>
  <si>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</si>
  <si>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</si>
  <si>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</si>
  <si>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</si>
  <si>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</si>
  <si>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</si>
  <si>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</si>
  <si>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</si>
  <si>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</si>
  <si>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</si>
  <si>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</si>
  <si>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</si>
  <si>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</si>
  <si>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</si>
  <si>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</si>
  <si>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</si>
  <si>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</si>
  <si>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</si>
  <si>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</si>
  <si>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</si>
  <si>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</si>
  <si>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</si>
  <si>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</si>
  <si>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</si>
  <si>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</si>
  <si>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</si>
  <si>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</si>
  <si>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</si>
  <si>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</si>
  <si>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</si>
  <si>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</si>
  <si>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</si>
  <si>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</si>
  <si>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</si>
  <si>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</si>
  <si>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</si>
  <si>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</si>
  <si>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</si>
  <si>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</si>
  <si>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</si>
  <si>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</si>
  <si>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</si>
  <si>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</si>
  <si>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</si>
  <si>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</si>
  <si>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</si>
  <si>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</si>
  <si>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</si>
  <si>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</si>
  <si>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</si>
  <si>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</si>
  <si>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</si>
  <si>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</si>
  <si>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</si>
  <si>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</si>
  <si>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</si>
  <si>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</si>
  <si>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</si>
  <si>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DEL MAULE</t>
  </si>
  <si>
    <t>ROTURA</t>
  </si>
  <si>
    <t>SEMILLA</t>
  </si>
  <si>
    <t>FERTIZANTE</t>
  </si>
  <si>
    <t>UREA</t>
  </si>
  <si>
    <t>HERBICIDAS</t>
  </si>
  <si>
    <t>MCPA</t>
  </si>
  <si>
    <t>FUNGUICIDA</t>
  </si>
  <si>
    <t>DESINFECCION SEMILLA</t>
  </si>
  <si>
    <t>DICIEMBRE</t>
  </si>
  <si>
    <t>SEPTIEMBRE</t>
  </si>
  <si>
    <t>TRIGO -SECANO</t>
  </si>
  <si>
    <t>SIEMBRA VOLEO</t>
  </si>
  <si>
    <t>MAYO</t>
  </si>
  <si>
    <t>APLIC. FERTILIZANTES</t>
  </si>
  <si>
    <t>APLIC. HERBICIDAS</t>
  </si>
  <si>
    <t>APLIC. INSECTICIDA</t>
  </si>
  <si>
    <t>MAYO -SEPT</t>
  </si>
  <si>
    <t>SEPT-DIC</t>
  </si>
  <si>
    <t>MAYO-SEPT</t>
  </si>
  <si>
    <t>INSECTICIDA</t>
  </si>
  <si>
    <t>MEDIO</t>
  </si>
  <si>
    <t>MOLINOS REGION.</t>
  </si>
  <si>
    <t>LLUVIA - VIENTO</t>
  </si>
  <si>
    <t>RASTRAJE</t>
  </si>
  <si>
    <t>MAYO-OCT</t>
  </si>
  <si>
    <t>SEPT-.DIC</t>
  </si>
  <si>
    <t>LT</t>
  </si>
  <si>
    <t xml:space="preserve">APLIC. HERBICIDA </t>
  </si>
  <si>
    <t>Pandora-Pantera</t>
  </si>
  <si>
    <t>INDARFLO</t>
  </si>
  <si>
    <t>LIT</t>
  </si>
  <si>
    <t>UNIDAD/HA</t>
  </si>
  <si>
    <t>Cantidad (Kg/l/u/HA)</t>
  </si>
  <si>
    <t>TAPAR SEMILLA ( tablon).</t>
  </si>
  <si>
    <t>TORDON</t>
  </si>
  <si>
    <t>AGOST-SEPT.</t>
  </si>
  <si>
    <t>BAYLETON</t>
  </si>
  <si>
    <t>LORBAN 4E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</si>
  <si>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</si>
  <si>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</si>
  <si>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JA</t>
  </si>
  <si>
    <t>JM</t>
  </si>
  <si>
    <t>COSECHA AUTOMOTRIZ</t>
  </si>
  <si>
    <t>SACOS</t>
  </si>
  <si>
    <t>HILO</t>
  </si>
  <si>
    <t xml:space="preserve">UN </t>
  </si>
  <si>
    <t>MADEJA</t>
  </si>
  <si>
    <t>DIC</t>
  </si>
  <si>
    <t>MEZCLA N-P-K (17-20-20)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</si>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</sst>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 applyAlignment="1"/>
    <xf numFmtId="0" fontId="1" fillId="9" borderId="1" xfId="0" applyFont="1" applyFill="1" applyBorder="1" applyAlignment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 applyAlignment="1"/>
    <xf numFmtId="0" fontId="10" fillId="0" borderId="0" xfId="0" applyFont="1" applyAlignment="1"/>
    <xf numFmtId="0" fontId="10" fillId="0" borderId="1" xfId="0" applyNumberFormat="1" applyFont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3" fontId="12" fillId="2" borderId="1" xfId="0" applyNumberFormat="1" applyFont="1" applyFill="1" applyBorder="1" applyAlignment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 applyAlignment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/>
    <xf numFmtId="49" fontId="2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71</v>
      </c>
      <c r="D9" s="34"/>
      <c r="E9" s="119" t="s">
        <v>1</v>
      </c>
      <c r="F9" s="120"/>
      <c r="G9" s="93">
        <v>50</v>
      </c>
    </row>
    <row r="10" spans="1:7" ht="15" x14ac:dyDescent="0.25">
      <c r="A10" s="7"/>
      <c r="B10" s="13" t="s">
        <v>2</v>
      </c>
      <c r="C10" s="14" t="s">
        <v>89</v>
      </c>
      <c r="D10" s="35"/>
      <c r="E10" s="117" t="s">
        <v>3</v>
      </c>
      <c r="F10" s="118"/>
      <c r="G10" s="15" t="s">
        <v>69</v>
      </c>
    </row>
    <row r="11" spans="1:7" ht="12" customHeight="1" x14ac:dyDescent="0.25">
      <c r="A11" s="7"/>
      <c r="B11" s="13" t="s">
        <v>4</v>
      </c>
      <c r="C11" s="15" t="s">
        <v>81</v>
      </c>
      <c r="D11" s="35"/>
      <c r="E11" s="117" t="s">
        <v>5</v>
      </c>
      <c r="F11" s="118"/>
      <c r="G11" s="111">
        <v>30000</v>
      </c>
    </row>
    <row r="12" spans="1:7" ht="11.25" customHeight="1" x14ac:dyDescent="0.25">
      <c r="A12" s="7"/>
      <c r="B12" s="13" t="s">
        <v>6</v>
      </c>
      <c r="C12" s="16" t="s">
        <v>60</v>
      </c>
      <c r="D12" s="35"/>
      <c r="E12" s="31" t="s">
        <v>7</v>
      </c>
      <c r="F12" s="32"/>
      <c r="G12" s="17">
        <f>(G9*G11)</f>
        <v>1500000</v>
      </c>
    </row>
    <row r="13" spans="1:7" ht="11.25" customHeight="1" x14ac:dyDescent="0.25">
      <c r="A13" s="7"/>
      <c r="B13" s="13" t="s">
        <v>8</v>
      </c>
      <c r="C13" s="124" t="s">
        <v>111</v>
      </c>
      <c r="D13" s="35"/>
      <c r="E13" s="117" t="s">
        <v>9</v>
      </c>
      <c r="F13" s="118"/>
      <c r="G13" s="15" t="s">
        <v>82</v>
      </c>
    </row>
    <row r="14" spans="1:7" ht="13.5" customHeight="1" x14ac:dyDescent="0.25">
      <c r="A14" s="7"/>
      <c r="B14" s="13" t="s">
        <v>10</v>
      </c>
      <c r="C14" s="124" t="s">
        <v>111</v>
      </c>
      <c r="D14" s="35"/>
      <c r="E14" s="117" t="s">
        <v>11</v>
      </c>
      <c r="F14" s="118"/>
      <c r="G14" s="15" t="s">
        <v>69</v>
      </c>
    </row>
    <row r="15" spans="1:7" ht="13.5" customHeight="1" x14ac:dyDescent="0.25">
      <c r="A15" s="7"/>
      <c r="B15" s="13" t="s">
        <v>12</v>
      </c>
      <c r="C15" s="15" t="s">
        <v>110</v>
      </c>
      <c r="D15" s="35"/>
      <c r="E15" s="121" t="s">
        <v>13</v>
      </c>
      <c r="F15" s="122"/>
      <c r="G15" s="16" t="s">
        <v>83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3" t="s">
        <v>14</v>
      </c>
      <c r="C17" s="123"/>
      <c r="D17" s="123"/>
      <c r="E17" s="123"/>
      <c r="F17" s="123"/>
      <c r="G17" s="123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15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16</v>
      </c>
      <c r="C20" s="92" t="s">
        <v>17</v>
      </c>
      <c r="D20" s="92" t="s">
        <v>92</v>
      </c>
      <c r="E20" s="92" t="s">
        <v>18</v>
      </c>
      <c r="F20" s="92" t="s">
        <v>19</v>
      </c>
      <c r="G20" s="92" t="s">
        <v>20</v>
      </c>
    </row>
    <row r="21" spans="1:255" ht="12.75" customHeight="1" x14ac:dyDescent="0.25">
      <c r="A21" s="7"/>
      <c r="B21" s="30" t="s">
        <v>72</v>
      </c>
      <c r="C21" s="18" t="s">
        <v>21</v>
      </c>
      <c r="D21" s="25">
        <v>0.5</v>
      </c>
      <c r="E21" s="18" t="s">
        <v>73</v>
      </c>
      <c r="F21" s="17">
        <v>30000</v>
      </c>
      <c r="G21" s="17">
        <f>(D21*F21)</f>
        <v>15000</v>
      </c>
    </row>
    <row r="22" spans="1:255" ht="15" customHeight="1" x14ac:dyDescent="0.25">
      <c r="A22" s="7"/>
      <c r="B22" s="30" t="s">
        <v>68</v>
      </c>
      <c r="C22" s="18" t="s">
        <v>21</v>
      </c>
      <c r="D22" s="25">
        <v>0.2</v>
      </c>
      <c r="E22" s="18" t="s">
        <v>73</v>
      </c>
      <c r="F22" s="17">
        <v>30000</v>
      </c>
      <c r="G22" s="17">
        <f>(D22*F22)</f>
        <v>6000</v>
      </c>
    </row>
    <row r="23" spans="1:255" ht="12.75" customHeight="1" x14ac:dyDescent="0.25">
      <c r="A23" s="7"/>
      <c r="B23" s="30" t="s">
        <v>74</v>
      </c>
      <c r="C23" s="18" t="s">
        <v>21</v>
      </c>
      <c r="D23" s="25">
        <v>0.2</v>
      </c>
      <c r="E23" s="18" t="s">
        <v>77</v>
      </c>
      <c r="F23" s="17">
        <v>30000</v>
      </c>
      <c r="G23" s="17">
        <f>(D23*F23)</f>
        <v>6000</v>
      </c>
    </row>
    <row r="24" spans="1:255" ht="12.75" customHeight="1" x14ac:dyDescent="0.25">
      <c r="A24" s="7"/>
      <c r="B24" s="30" t="s">
        <v>75</v>
      </c>
      <c r="C24" s="18" t="s">
        <v>21</v>
      </c>
      <c r="D24" s="25">
        <v>0.2</v>
      </c>
      <c r="E24" s="18" t="s">
        <v>77</v>
      </c>
      <c r="F24" s="17">
        <v>30000</v>
      </c>
      <c r="G24" s="17">
        <f t="shared" ref="G24:G25" si="0">(D24*F24)</f>
        <v>6000</v>
      </c>
    </row>
    <row r="25" spans="1:255" ht="12.75" customHeight="1" x14ac:dyDescent="0.25">
      <c r="A25" s="7"/>
      <c r="B25" s="30" t="s">
        <v>76</v>
      </c>
      <c r="C25" s="18" t="s">
        <v>21</v>
      </c>
      <c r="D25" s="25">
        <v>0.2</v>
      </c>
      <c r="E25" s="18" t="s">
        <v>77</v>
      </c>
      <c r="F25" s="17">
        <v>30000</v>
      </c>
      <c r="G25" s="17">
        <f t="shared" si="0"/>
        <v>6000</v>
      </c>
    </row>
    <row r="26" spans="1:255" s="27" customFormat="1" ht="12.75" customHeight="1" x14ac:dyDescent="0.25">
      <c r="A26" s="33"/>
      <c r="B26" s="101" t="s">
        <v>22</v>
      </c>
      <c r="C26" s="102"/>
      <c r="D26" s="102"/>
      <c r="E26" s="102"/>
      <c r="F26" s="103"/>
      <c r="G26" s="100">
        <f>SUM(G21:G25)</f>
        <v>39000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23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16</v>
      </c>
      <c r="C29" s="92" t="s">
        <v>17</v>
      </c>
      <c r="D29" s="92" t="s">
        <v>92</v>
      </c>
      <c r="E29" s="91" t="s">
        <v>18</v>
      </c>
      <c r="F29" s="92" t="s">
        <v>19</v>
      </c>
      <c r="G29" s="91" t="s">
        <v>20</v>
      </c>
    </row>
    <row r="30" spans="1:255" ht="12" customHeight="1" x14ac:dyDescent="0.25">
      <c r="A30" s="7"/>
      <c r="B30" s="104" t="s">
        <v>94</v>
      </c>
      <c r="C30" s="105" t="s">
        <v>101</v>
      </c>
      <c r="D30" s="105">
        <v>0.5</v>
      </c>
      <c r="E30" s="105" t="s">
        <v>73</v>
      </c>
      <c r="F30" s="108">
        <v>35000</v>
      </c>
      <c r="G30" s="108">
        <f>D30*F30</f>
        <v>17500</v>
      </c>
    </row>
    <row r="31" spans="1:255" s="24" customFormat="1" ht="12" customHeight="1" x14ac:dyDescent="0.25">
      <c r="A31" s="36"/>
      <c r="B31" s="101" t="s">
        <v>24</v>
      </c>
      <c r="C31" s="106"/>
      <c r="D31" s="106"/>
      <c r="E31" s="106"/>
      <c r="F31" s="107"/>
      <c r="G31" s="114">
        <f>SUM(G30)</f>
        <v>17500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25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16</v>
      </c>
      <c r="C34" s="91" t="s">
        <v>17</v>
      </c>
      <c r="D34" s="91" t="s">
        <v>92</v>
      </c>
      <c r="E34" s="91" t="s">
        <v>18</v>
      </c>
      <c r="F34" s="92" t="s">
        <v>19</v>
      </c>
      <c r="G34" s="91" t="s">
        <v>20</v>
      </c>
    </row>
    <row r="35" spans="1:255" ht="12.75" customHeight="1" x14ac:dyDescent="0.25">
      <c r="A35" s="7"/>
      <c r="B35" s="30" t="s">
        <v>61</v>
      </c>
      <c r="C35" s="18" t="s">
        <v>102</v>
      </c>
      <c r="D35" s="25">
        <v>0.33</v>
      </c>
      <c r="E35" s="18" t="s">
        <v>73</v>
      </c>
      <c r="F35" s="17">
        <v>195000</v>
      </c>
      <c r="G35" s="17">
        <f>D35*F35</f>
        <v>64350</v>
      </c>
    </row>
    <row r="36" spans="1:255" ht="12.75" customHeight="1" x14ac:dyDescent="0.25">
      <c r="A36" s="7"/>
      <c r="B36" s="30" t="s">
        <v>84</v>
      </c>
      <c r="C36" s="18" t="s">
        <v>102</v>
      </c>
      <c r="D36" s="25">
        <v>0.25</v>
      </c>
      <c r="E36" s="18" t="s">
        <v>73</v>
      </c>
      <c r="F36" s="17">
        <v>195000</v>
      </c>
      <c r="G36" s="17">
        <f t="shared" ref="G36:G39" si="1">D36*F36</f>
        <v>48750</v>
      </c>
    </row>
    <row r="37" spans="1:255" ht="12.75" customHeight="1" x14ac:dyDescent="0.25">
      <c r="A37" s="7"/>
      <c r="B37" s="30" t="s">
        <v>88</v>
      </c>
      <c r="C37" s="18" t="s">
        <v>102</v>
      </c>
      <c r="D37" s="25">
        <v>0.1</v>
      </c>
      <c r="E37" s="18" t="s">
        <v>78</v>
      </c>
      <c r="F37" s="17">
        <v>195000</v>
      </c>
      <c r="G37" s="17">
        <f t="shared" si="1"/>
        <v>19500</v>
      </c>
    </row>
    <row r="38" spans="1:255" ht="12.75" customHeight="1" x14ac:dyDescent="0.25">
      <c r="A38" s="7"/>
      <c r="B38" s="30" t="s">
        <v>76</v>
      </c>
      <c r="C38" s="18" t="s">
        <v>102</v>
      </c>
      <c r="D38" s="25">
        <v>0.1</v>
      </c>
      <c r="E38" s="18" t="s">
        <v>78</v>
      </c>
      <c r="F38" s="17">
        <v>195000</v>
      </c>
      <c r="G38" s="17">
        <f t="shared" si="1"/>
        <v>19500</v>
      </c>
    </row>
    <row r="39" spans="1:255" ht="12.75" customHeight="1" x14ac:dyDescent="0.25">
      <c r="A39" s="7"/>
      <c r="B39" s="30" t="s">
        <v>103</v>
      </c>
      <c r="C39" s="18" t="s">
        <v>102</v>
      </c>
      <c r="D39" s="25">
        <v>1</v>
      </c>
      <c r="E39" s="18" t="s">
        <v>69</v>
      </c>
      <c r="F39" s="17">
        <v>120000</v>
      </c>
      <c r="G39" s="17">
        <f t="shared" si="1"/>
        <v>120000</v>
      </c>
    </row>
    <row r="40" spans="1:255" s="27" customFormat="1" ht="12.75" customHeight="1" x14ac:dyDescent="0.25">
      <c r="A40" s="33"/>
      <c r="B40" s="101" t="s">
        <v>26</v>
      </c>
      <c r="C40" s="102"/>
      <c r="D40" s="102"/>
      <c r="E40" s="102"/>
      <c r="F40" s="103"/>
      <c r="G40" s="100">
        <f>SUM(G35:G39)</f>
        <v>272100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27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28</v>
      </c>
      <c r="C43" s="92" t="s">
        <v>29</v>
      </c>
      <c r="D43" s="92" t="s">
        <v>93</v>
      </c>
      <c r="E43" s="92" t="s">
        <v>18</v>
      </c>
      <c r="F43" s="92" t="s">
        <v>19</v>
      </c>
      <c r="G43" s="92" t="s">
        <v>20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62</v>
      </c>
      <c r="C44" s="97" t="s">
        <v>59</v>
      </c>
      <c r="D44" s="97">
        <v>160</v>
      </c>
      <c r="E44" s="97" t="s">
        <v>73</v>
      </c>
      <c r="F44" s="98">
        <v>380</v>
      </c>
      <c r="G44" s="99">
        <f>D44*F44</f>
        <v>60800</v>
      </c>
      <c r="K44" s="6"/>
    </row>
    <row r="45" spans="1:255" ht="12.75" customHeight="1" x14ac:dyDescent="0.25">
      <c r="A45" s="7"/>
      <c r="B45" s="19" t="s">
        <v>63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64</v>
      </c>
      <c r="C46" s="20" t="s">
        <v>59</v>
      </c>
      <c r="D46" s="29">
        <v>250</v>
      </c>
      <c r="E46" s="20" t="s">
        <v>85</v>
      </c>
      <c r="F46" s="21">
        <v>1390</v>
      </c>
      <c r="G46" s="21">
        <f>(D46*F46)</f>
        <v>347500</v>
      </c>
    </row>
    <row r="47" spans="1:255" ht="12.75" customHeight="1" x14ac:dyDescent="0.25">
      <c r="A47" s="7"/>
      <c r="B47" s="31" t="s">
        <v>109</v>
      </c>
      <c r="C47" s="20" t="s">
        <v>59</v>
      </c>
      <c r="D47" s="22">
        <v>200</v>
      </c>
      <c r="E47" s="20" t="s">
        <v>79</v>
      </c>
      <c r="F47" s="21">
        <v>1220</v>
      </c>
      <c r="G47" s="21">
        <f t="shared" ref="G47:G51" si="2">(D47*F47)</f>
        <v>244000</v>
      </c>
    </row>
    <row r="48" spans="1:255" ht="12.75" customHeight="1" x14ac:dyDescent="0.25">
      <c r="A48" s="7"/>
      <c r="B48" s="19" t="s">
        <v>65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95</v>
      </c>
      <c r="C49" s="22" t="s">
        <v>91</v>
      </c>
      <c r="D49" s="22">
        <v>0.2</v>
      </c>
      <c r="E49" s="22" t="s">
        <v>96</v>
      </c>
      <c r="F49" s="21">
        <v>25000</v>
      </c>
      <c r="G49" s="21">
        <f t="shared" si="2"/>
        <v>5000</v>
      </c>
    </row>
    <row r="50" spans="1:7" ht="12.75" customHeight="1" x14ac:dyDescent="0.25">
      <c r="A50" s="7"/>
      <c r="B50" s="31" t="s">
        <v>66</v>
      </c>
      <c r="C50" s="22" t="s">
        <v>87</v>
      </c>
      <c r="D50" s="22">
        <v>1</v>
      </c>
      <c r="E50" s="22" t="s">
        <v>70</v>
      </c>
      <c r="F50" s="21">
        <v>17000</v>
      </c>
      <c r="G50" s="21">
        <f t="shared" si="2"/>
        <v>17000</v>
      </c>
    </row>
    <row r="51" spans="1:7" ht="12.75" customHeight="1" x14ac:dyDescent="0.25">
      <c r="A51" s="7"/>
      <c r="B51" s="19" t="s">
        <v>67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90</v>
      </c>
      <c r="C52" s="20" t="s">
        <v>91</v>
      </c>
      <c r="D52" s="29">
        <v>0.4</v>
      </c>
      <c r="E52" s="20" t="s">
        <v>73</v>
      </c>
      <c r="F52" s="21">
        <v>11800</v>
      </c>
      <c r="G52" s="21">
        <f>D52*F52</f>
        <v>4720</v>
      </c>
    </row>
    <row r="53" spans="1:7" ht="12.75" customHeight="1" x14ac:dyDescent="0.25">
      <c r="A53" s="7"/>
      <c r="B53" s="31" t="s">
        <v>97</v>
      </c>
      <c r="C53" s="20" t="s">
        <v>59</v>
      </c>
      <c r="D53" s="29">
        <v>0.5</v>
      </c>
      <c r="E53" s="20" t="s">
        <v>96</v>
      </c>
      <c r="F53" s="21">
        <v>56416</v>
      </c>
      <c r="G53" s="21">
        <f>D53*F53</f>
        <v>28208</v>
      </c>
    </row>
    <row r="54" spans="1:7" ht="12.75" customHeight="1" x14ac:dyDescent="0.25">
      <c r="A54" s="7"/>
      <c r="B54" s="19" t="s">
        <v>80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98</v>
      </c>
      <c r="C55" s="20" t="s">
        <v>87</v>
      </c>
      <c r="D55" s="29">
        <v>0.3</v>
      </c>
      <c r="E55" s="20" t="s">
        <v>86</v>
      </c>
      <c r="F55" s="21">
        <v>11800</v>
      </c>
      <c r="G55" s="21">
        <f t="shared" ref="G55" si="3">D55*F55</f>
        <v>3540</v>
      </c>
    </row>
    <row r="56" spans="1:7" ht="13.5" customHeight="1" x14ac:dyDescent="0.25">
      <c r="A56" s="7"/>
      <c r="B56" s="101" t="s">
        <v>31</v>
      </c>
      <c r="C56" s="94"/>
      <c r="D56" s="94"/>
      <c r="E56" s="94"/>
      <c r="F56" s="95"/>
      <c r="G56" s="100">
        <f>SUM(G44:G55)</f>
        <v>710768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32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33</v>
      </c>
      <c r="C59" s="92" t="s">
        <v>29</v>
      </c>
      <c r="D59" s="92" t="s">
        <v>30</v>
      </c>
      <c r="E59" s="91" t="s">
        <v>18</v>
      </c>
      <c r="F59" s="92" t="s">
        <v>19</v>
      </c>
      <c r="G59" s="91" t="s">
        <v>20</v>
      </c>
    </row>
    <row r="60" spans="1:7" ht="12.75" customHeight="1" x14ac:dyDescent="0.25">
      <c r="A60" s="7"/>
      <c r="B60" s="113" t="s">
        <v>104</v>
      </c>
      <c r="C60" s="20" t="s">
        <v>106</v>
      </c>
      <c r="D60" s="21">
        <v>200</v>
      </c>
      <c r="E60" s="18" t="s">
        <v>108</v>
      </c>
      <c r="F60" s="21">
        <v>125</v>
      </c>
      <c r="G60" s="21">
        <f>F60*D60</f>
        <v>25000</v>
      </c>
    </row>
    <row r="61" spans="1:7" ht="12.75" customHeight="1" x14ac:dyDescent="0.25">
      <c r="A61" s="7"/>
      <c r="B61" s="113" t="s">
        <v>105</v>
      </c>
      <c r="C61" s="20" t="s">
        <v>107</v>
      </c>
      <c r="D61" s="21">
        <v>1</v>
      </c>
      <c r="E61" s="18" t="s">
        <v>108</v>
      </c>
      <c r="F61" s="21">
        <v>3500</v>
      </c>
      <c r="G61" s="21">
        <f>F61*D61</f>
        <v>3500</v>
      </c>
    </row>
    <row r="62" spans="1:7" ht="13.5" customHeight="1" x14ac:dyDescent="0.25">
      <c r="A62" s="7"/>
      <c r="B62" s="101" t="s">
        <v>34</v>
      </c>
      <c r="C62" s="94"/>
      <c r="D62" s="94"/>
      <c r="E62" s="94"/>
      <c r="F62" s="95"/>
      <c r="G62" s="100">
        <f>SUM(G60:G61)</f>
        <v>28500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35</v>
      </c>
      <c r="C64" s="81"/>
      <c r="D64" s="81"/>
      <c r="E64" s="81"/>
      <c r="F64" s="81"/>
      <c r="G64" s="82">
        <f>G26+G31+G40+G56+G62</f>
        <v>1067868</v>
      </c>
    </row>
    <row r="65" spans="1:7" ht="12" customHeight="1" x14ac:dyDescent="0.25">
      <c r="A65" s="7"/>
      <c r="B65" s="83" t="s">
        <v>36</v>
      </c>
      <c r="C65" s="47"/>
      <c r="D65" s="47"/>
      <c r="E65" s="47"/>
      <c r="F65" s="47"/>
      <c r="G65" s="84">
        <f>G64*0.05</f>
        <v>53393.4</v>
      </c>
    </row>
    <row r="66" spans="1:7" ht="12" customHeight="1" x14ac:dyDescent="0.25">
      <c r="A66" s="7"/>
      <c r="B66" s="85" t="s">
        <v>37</v>
      </c>
      <c r="C66" s="46"/>
      <c r="D66" s="46"/>
      <c r="E66" s="46"/>
      <c r="F66" s="46"/>
      <c r="G66" s="86">
        <f>G65+G64</f>
        <v>1121261.3999999999</v>
      </c>
    </row>
    <row r="67" spans="1:7" ht="12" customHeight="1" x14ac:dyDescent="0.25">
      <c r="A67" s="7"/>
      <c r="B67" s="83" t="s">
        <v>38</v>
      </c>
      <c r="C67" s="47"/>
      <c r="D67" s="47"/>
      <c r="E67" s="47"/>
      <c r="F67" s="47"/>
      <c r="G67" s="84">
        <f>G12</f>
        <v>1500000</v>
      </c>
    </row>
    <row r="68" spans="1:7" ht="12" customHeight="1" x14ac:dyDescent="0.25">
      <c r="A68" s="7"/>
      <c r="B68" s="87" t="s">
        <v>39</v>
      </c>
      <c r="C68" s="88"/>
      <c r="D68" s="88"/>
      <c r="E68" s="88"/>
      <c r="F68" s="88"/>
      <c r="G68" s="89">
        <f>G67-G66</f>
        <v>378738.60000000009</v>
      </c>
    </row>
    <row r="69" spans="1:7" ht="12" customHeight="1" x14ac:dyDescent="0.25">
      <c r="A69" s="7"/>
      <c r="B69" s="50" t="s">
        <v>100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99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40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41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42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43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44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45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6" t="s">
        <v>46</v>
      </c>
      <c r="C79" s="116"/>
      <c r="D79" s="65"/>
      <c r="E79" s="52"/>
      <c r="F79" s="52"/>
      <c r="G79" s="54"/>
    </row>
    <row r="80" spans="1:7" ht="12" customHeight="1" x14ac:dyDescent="0.25">
      <c r="A80" s="7"/>
      <c r="B80" s="66" t="s">
        <v>33</v>
      </c>
      <c r="C80" s="67" t="s">
        <v>47</v>
      </c>
      <c r="D80" s="68" t="s">
        <v>48</v>
      </c>
      <c r="E80" s="52"/>
      <c r="F80" s="52"/>
      <c r="G80" s="54"/>
    </row>
    <row r="81" spans="1:7" ht="12" customHeight="1" x14ac:dyDescent="0.25">
      <c r="A81" s="7"/>
      <c r="B81" s="69" t="s">
        <v>49</v>
      </c>
      <c r="C81" s="70">
        <f>G26</f>
        <v>39000</v>
      </c>
      <c r="D81" s="71">
        <f>(C81/C87)</f>
        <v>3.4782255056670999E-2</v>
      </c>
      <c r="E81" s="52"/>
      <c r="F81" s="52"/>
      <c r="G81" s="54"/>
    </row>
    <row r="82" spans="1:7" ht="12" customHeight="1" x14ac:dyDescent="0.25">
      <c r="A82" s="7"/>
      <c r="B82" s="69" t="s">
        <v>50</v>
      </c>
      <c r="C82" s="115">
        <f>G31</f>
        <v>17500</v>
      </c>
      <c r="D82" s="71">
        <f>C82/C87</f>
        <v>1.560742214081391E-2</v>
      </c>
      <c r="E82" s="52"/>
      <c r="F82" s="52"/>
      <c r="G82" s="54"/>
    </row>
    <row r="83" spans="1:7" ht="12" customHeight="1" x14ac:dyDescent="0.25">
      <c r="A83" s="7"/>
      <c r="B83" s="69" t="s">
        <v>51</v>
      </c>
      <c r="C83" s="70">
        <f>G40</f>
        <v>272100</v>
      </c>
      <c r="D83" s="71">
        <f>(C83/C87)</f>
        <v>0.24267311797231228</v>
      </c>
      <c r="E83" s="52"/>
      <c r="F83" s="52"/>
      <c r="G83" s="54"/>
    </row>
    <row r="84" spans="1:7" ht="12" customHeight="1" x14ac:dyDescent="0.25">
      <c r="A84" s="7"/>
      <c r="B84" s="69" t="s">
        <v>28</v>
      </c>
      <c r="C84" s="70">
        <f>G56</f>
        <v>710768</v>
      </c>
      <c r="D84" s="71">
        <f>(C84/C87)</f>
        <v>0.63390035543897261</v>
      </c>
      <c r="E84" s="52"/>
      <c r="F84" s="52"/>
      <c r="G84" s="54"/>
    </row>
    <row r="85" spans="1:7" ht="12" customHeight="1" x14ac:dyDescent="0.25">
      <c r="A85" s="7"/>
      <c r="B85" s="69" t="s">
        <v>52</v>
      </c>
      <c r="C85" s="72">
        <f>G62</f>
        <v>28500</v>
      </c>
      <c r="D85" s="71">
        <f>(C85/C87)</f>
        <v>2.5417801772182651E-2</v>
      </c>
      <c r="E85" s="53"/>
      <c r="F85" s="53"/>
      <c r="G85" s="54"/>
    </row>
    <row r="86" spans="1:7" ht="12" customHeight="1" x14ac:dyDescent="0.25">
      <c r="A86" s="7"/>
      <c r="B86" s="69" t="s">
        <v>53</v>
      </c>
      <c r="C86" s="72">
        <f>G65</f>
        <v>53393.4</v>
      </c>
      <c r="D86" s="71">
        <f>(C86/C87)</f>
        <v>4.7619047619047623E-2</v>
      </c>
      <c r="E86" s="53"/>
      <c r="F86" s="53"/>
      <c r="G86" s="54"/>
    </row>
    <row r="87" spans="1:7" ht="12.75" customHeight="1" x14ac:dyDescent="0.25">
      <c r="A87" s="7"/>
      <c r="B87" s="66" t="s">
        <v>54</v>
      </c>
      <c r="C87" s="73">
        <f>SUM(C81:C86)</f>
        <v>1121261.3999999999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55</v>
      </c>
      <c r="D90" s="75"/>
      <c r="E90" s="75"/>
      <c r="F90" s="53"/>
      <c r="G90" s="54"/>
    </row>
    <row r="91" spans="1:7" ht="12" customHeight="1" x14ac:dyDescent="0.25">
      <c r="A91" s="7"/>
      <c r="B91" s="77" t="s">
        <v>56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57</v>
      </c>
      <c r="C92" s="79">
        <f>C87/C91</f>
        <v>24916.92</v>
      </c>
      <c r="D92" s="79">
        <f>C87/D91</f>
        <v>22425.227999999999</v>
      </c>
      <c r="E92" s="79">
        <f>C87/E91</f>
        <v>20386.570909090908</v>
      </c>
      <c r="F92" s="5"/>
      <c r="G92" s="2"/>
    </row>
    <row r="93" spans="1:7" ht="15.6" customHeight="1" x14ac:dyDescent="0.25">
      <c r="A93" s="7"/>
      <c r="B93" s="4" t="s">
        <v>58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2022-05-19T13:14:16Z</cp:lastPrinted>
  <dcterms:created xsi:type="dcterms:W3CDTF">2020-11-27T12:49:26Z</dcterms:created>
  <dcterms:modified xsi:type="dcterms:W3CDTF">2022-07-26T14:56:23Z</dcterms:modified>
</cp:coreProperties>
</file>