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IMPERIAL\"/>
    </mc:Choice>
  </mc:AlternateContent>
  <bookViews>
    <workbookView xWindow="0" yWindow="0" windowWidth="20490" windowHeight="7755"/>
  </bookViews>
  <sheets>
    <sheet name="Trigo" sheetId="1" r:id="rId1"/>
  </sheets>
  <calcPr calcId="152511"/>
</workbook>
</file>

<file path=xl/calcChain.xml><?xml version="1.0" encoding="utf-8"?>
<calcChain xmlns="http://schemas.openxmlformats.org/spreadsheetml/2006/main">
  <c r="C81" i="1" l="1"/>
  <c r="C77" i="1"/>
  <c r="G58" i="1" l="1"/>
  <c r="G57" i="1"/>
  <c r="G52" i="1"/>
  <c r="G50" i="1"/>
  <c r="G49" i="1"/>
  <c r="G47" i="1"/>
  <c r="G46" i="1"/>
  <c r="G45" i="1"/>
  <c r="G43" i="1"/>
  <c r="G37" i="1"/>
  <c r="G36" i="1"/>
  <c r="G35" i="1"/>
  <c r="G34" i="1"/>
  <c r="G33" i="1"/>
  <c r="G32" i="1"/>
  <c r="G31" i="1"/>
  <c r="G22" i="1"/>
  <c r="G21" i="1"/>
  <c r="G12" i="1"/>
  <c r="G63" i="1" s="1"/>
  <c r="G53" i="1" l="1"/>
  <c r="C80" i="1" s="1"/>
  <c r="G38" i="1"/>
  <c r="C79" i="1" s="1"/>
  <c r="G60" i="1" l="1"/>
  <c r="G61" i="1" s="1"/>
  <c r="G62" i="1" s="1"/>
  <c r="C82" i="1" l="1"/>
  <c r="C83" i="1"/>
  <c r="C88" i="1"/>
  <c r="G64" i="1"/>
  <c r="D88" i="1"/>
  <c r="E88" i="1"/>
  <c r="D79" i="1" l="1"/>
  <c r="D77" i="1"/>
  <c r="D80" i="1"/>
  <c r="D81" i="1"/>
  <c r="D82" i="1"/>
  <c r="D83" i="1" l="1"/>
</calcChain>
</file>

<file path=xl/sharedStrings.xml><?xml version="1.0" encoding="utf-8"?>
<sst xmlns="http://schemas.openxmlformats.org/spreadsheetml/2006/main" count="145" uniqueCount="103">
  <si>
    <t>RUBRO O CULTIVO</t>
  </si>
  <si>
    <t>TRIGO PRIMAVERA</t>
  </si>
  <si>
    <t>VARIEDAD</t>
  </si>
  <si>
    <t>CRACK BAER</t>
  </si>
  <si>
    <t>FECHA ESTIMADA  PRECIO VENTA</t>
  </si>
  <si>
    <t>FEBRERO 2023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</si>
  <si>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</si>
  <si>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</si>
  <si>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</si>
  <si>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</si>
  <si>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</si>
  <si>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</si>
  <si>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</si>
  <si>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NUEVA IMPERIAL</t>
  </si>
  <si>
    <t>DESTINO PRODUCCION</t>
  </si>
  <si>
    <t>MOLINOS</t>
  </si>
  <si>
    <t>COMUNA/LOCALIDAD</t>
  </si>
  <si>
    <t>NUEVA IMPERIAL-CHOL CHOL</t>
  </si>
  <si>
    <t>FECHA DE COSECHA</t>
  </si>
  <si>
    <t>FECHA PRECIO INSUMOS</t>
  </si>
  <si>
    <t>CONTINGENCIA</t>
  </si>
  <si>
    <t>HELADAS Y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</si>
  <si>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</si>
  <si>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</si>
  <si>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</si>
  <si>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</si>
  <si>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</si>
  <si>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</si>
  <si>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</si>
  <si>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</si>
  <si>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</si>
  <si>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>JH</t>
  </si>
  <si>
    <t>Mayo-Septiembre</t>
  </si>
  <si>
    <t>Subtotal Jornadas Hombre</t>
  </si>
  <si>
    <t>JORNADAS ANIMAL</t>
  </si>
  <si>
    <t>Subtotal Jornadas Animal</t>
  </si>
  <si>
    <t>MAQUINARIA</t>
  </si>
  <si>
    <t>Aradura (disco y cincel)</t>
  </si>
  <si>
    <t>JM</t>
  </si>
  <si>
    <t>Marzo-Abril</t>
  </si>
  <si>
    <t>Rastraje (ofset y vibro)</t>
  </si>
  <si>
    <t>Abril-Mayo</t>
  </si>
  <si>
    <t>Siembra Mecanizada</t>
  </si>
  <si>
    <t>Aplicación Nitrogeno</t>
  </si>
  <si>
    <t>Agosto-Octubre</t>
  </si>
  <si>
    <t>Aplicación Herbicida</t>
  </si>
  <si>
    <t>Aplicación Pesticida</t>
  </si>
  <si>
    <t>Cosecha Mecanizada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</si>
  <si>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</si>
  <si>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</si>
  <si>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</si>
  <si>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</si>
  <si>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</si>
  <si>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</si>
  <si>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</si>
  <si>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</si>
  <si>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kg.</t>
  </si>
  <si>
    <t>FERTILIZANTES</t>
  </si>
  <si>
    <t>NPK (mezcla 11-30-11)</t>
  </si>
  <si>
    <t>Kg.</t>
  </si>
  <si>
    <t>Supernitro</t>
  </si>
  <si>
    <t>Muriato de K</t>
  </si>
  <si>
    <t>HERBICIDAS</t>
  </si>
  <si>
    <t>Ajax</t>
  </si>
  <si>
    <t>Gr.</t>
  </si>
  <si>
    <t>MCPA</t>
  </si>
  <si>
    <t>Lt.</t>
  </si>
  <si>
    <t>FUNGICIDA</t>
  </si>
  <si>
    <t>Jargal</t>
  </si>
  <si>
    <t>Octubre-Noviembre</t>
  </si>
  <si>
    <t>Subtotal Insumos</t>
  </si>
  <si>
    <t>OTROS</t>
  </si>
  <si>
    <t>Item</t>
  </si>
  <si>
    <t>Materiales Cosecha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</si>
  <si>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</si>
  <si>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</si>
  <si>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</si>
  <si>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</si>
  <si>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</si>
  <si>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</si>
  <si>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rgb="FF000000"/>
        <rFont val="Arial Narrow"/>
      </rPr>
      <t>Fuente</t>
    </r>
    <r>
      <rPr>
        <sz val="8"/>
        <color rgb="FF000000"/>
        <rFont val="Arial Narrow"/>
      </rPr>
      <t>: INDAP</t>
    </r>
  </si>
  <si>
    <r>
      <rPr>
        <b/>
        <u/>
        <sz val="8"/>
        <color rgb="FF000000"/>
        <rFont val="Arial Narrow"/>
      </rPr>
      <t>Notas</t>
    </r>
    <r>
      <rPr>
        <b/>
        <sz val="8"/>
        <color rgb="FF000000"/>
        <rFont val="Arial Narrow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</si>
  <si>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</si>
  <si>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</si>
  <si>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</si>
  <si>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</si>
  <si>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</si>
  <si>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</si>
  <si>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</si>
  <si>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</si>
  <si>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</si>
  <si>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</si>
  <si>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</si>
  <si>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</si>
  <si>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</si>
  <si>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</si>
  <si>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</si>
  <si>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</si>
  <si>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</si>
  <si>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</si>
  <si>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$/há</t>
  </si>
  <si>
    <t>saco</t>
  </si>
  <si>
    <t>RENDIMIENTO (qqm/há.)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</si>
</sst>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>
    <font>
      <sz val="11"/>
      <color rgb="FF000000"/>
      <name val="Calibri"/>
    </font>
    <font>
      <b/>
      <sz val="8"/>
      <color rgb="FFFFFFFF"/>
      <name val="Arial Narrow"/>
    </font>
    <font>
      <sz val="8"/>
      <color rgb="FF000000"/>
      <name val="Arial Narrow"/>
    </font>
    <font>
      <sz val="8"/>
      <color rgb="FFFFFFFF"/>
      <name val="Arial Narrow"/>
    </font>
    <font>
      <sz val="11"/>
      <name val="Calibri"/>
    </font>
    <font>
      <b/>
      <i/>
      <sz val="8"/>
      <color rgb="FFFFFFFF"/>
      <name val="Arial Narrow"/>
    </font>
    <font>
      <b/>
      <sz val="8"/>
      <color rgb="FF000000"/>
      <name val="Arial Narrow"/>
    </font>
    <font>
      <b/>
      <sz val="8"/>
      <color rgb="FFFEFEFE"/>
      <name val="Arial Narrow"/>
    </font>
    <font>
      <u/>
      <sz val="8"/>
      <color rgb="FF000000"/>
      <name val="Arial Narrow"/>
    </font>
    <font>
      <b/>
      <u/>
      <sz val="8"/>
      <color rgb="FF000000"/>
      <name val="Arial Narrow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CB3B0"/>
        <bgColor rgb="FF4CB3B0"/>
      </patternFill>
    </fill>
    <fill>
      <patternFill patternType="solid">
        <fgColor rgb="FFFF891C"/>
        <bgColor rgb="FFFF891C"/>
      </patternFill>
    </fill>
    <fill>
      <patternFill patternType="solid">
        <fgColor rgb="FFE36C09"/>
        <bgColor rgb="FFE36C09"/>
      </patternFill>
    </fill>
    <fill>
      <patternFill patternType="solid">
        <fgColor rgb="FFFEFEFE"/>
        <bgColor rgb="FFFEFEFE"/>
      </patternFill>
    </fill>
    <fill>
      <patternFill patternType="solid">
        <fgColor rgb="FFD8D8D8"/>
        <bgColor rgb="FFD8D8D8"/>
      </patternFill>
    </fill>
  </fills>
  <borders count="5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/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7F7F7F"/>
      </right>
      <top style="thin">
        <color rgb="FFAAAAAA"/>
      </top>
      <bottom style="thin">
        <color rgb="FFAAAAA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AAAAA"/>
      </left>
      <right style="medium">
        <color rgb="FF000000"/>
      </right>
      <top style="thin">
        <color rgb="FFAAAAAA"/>
      </top>
      <bottom style="thin">
        <color rgb="FFAAAAAA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0" fillId="2" borderId="1" xfId="0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49" fontId="1" fillId="3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164" fontId="2" fillId="2" borderId="9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wrapText="1"/>
    </xf>
    <xf numFmtId="0" fontId="0" fillId="2" borderId="11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0" fillId="2" borderId="15" xfId="0" applyFont="1" applyFill="1" applyBorder="1"/>
    <xf numFmtId="49" fontId="1" fillId="4" borderId="16" xfId="0" applyNumberFormat="1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9" fontId="3" fillId="3" borderId="5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3" fontId="2" fillId="2" borderId="14" xfId="0" applyNumberFormat="1" applyFont="1" applyFill="1" applyBorder="1" applyAlignment="1">
      <alignment horizontal="left"/>
    </xf>
    <xf numFmtId="49" fontId="1" fillId="4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left" vertical="center"/>
    </xf>
    <xf numFmtId="49" fontId="1" fillId="3" borderId="18" xfId="0" applyNumberFormat="1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/>
    </xf>
    <xf numFmtId="49" fontId="3" fillId="3" borderId="18" xfId="0" applyNumberFormat="1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3" fontId="2" fillId="2" borderId="22" xfId="0" applyNumberFormat="1" applyFont="1" applyFill="1" applyBorder="1" applyAlignment="1">
      <alignment horizontal="left"/>
    </xf>
    <xf numFmtId="49" fontId="1" fillId="3" borderId="16" xfId="0" applyNumberFormat="1" applyFont="1" applyFill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/>
    </xf>
    <xf numFmtId="3" fontId="2" fillId="2" borderId="25" xfId="0" applyNumberFormat="1" applyFont="1" applyFill="1" applyBorder="1" applyAlignment="1">
      <alignment horizontal="left"/>
    </xf>
    <xf numFmtId="49" fontId="1" fillId="4" borderId="26" xfId="0" applyNumberFormat="1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165" fontId="1" fillId="4" borderId="27" xfId="0" applyNumberFormat="1" applyFont="1" applyFill="1" applyBorder="1" applyAlignment="1">
      <alignment horizontal="left" vertical="center"/>
    </xf>
    <xf numFmtId="49" fontId="1" fillId="3" borderId="28" xfId="0" applyNumberFormat="1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165" fontId="1" fillId="3" borderId="29" xfId="0" applyNumberFormat="1" applyFont="1" applyFill="1" applyBorder="1" applyAlignment="1">
      <alignment horizontal="left" vertical="center"/>
    </xf>
    <xf numFmtId="49" fontId="1" fillId="4" borderId="28" xfId="0" applyNumberFormat="1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165" fontId="1" fillId="4" borderId="29" xfId="0" applyNumberFormat="1" applyFont="1" applyFill="1" applyBorder="1" applyAlignment="1">
      <alignment horizontal="left" vertical="center"/>
    </xf>
    <xf numFmtId="49" fontId="1" fillId="4" borderId="30" xfId="0" applyNumberFormat="1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165" fontId="1" fillId="4" borderId="16" xfId="0" applyNumberFormat="1" applyFont="1" applyFill="1" applyBorder="1" applyAlignment="1">
      <alignment horizontal="left" vertical="center"/>
    </xf>
    <xf numFmtId="49" fontId="2" fillId="2" borderId="31" xfId="0" applyNumberFormat="1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165" fontId="1" fillId="2" borderId="31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49" fontId="6" fillId="2" borderId="32" xfId="0" applyNumberFormat="1" applyFont="1" applyFill="1" applyBorder="1" applyAlignment="1">
      <alignment vertical="center"/>
    </xf>
    <xf numFmtId="0" fontId="2" fillId="2" borderId="33" xfId="0" applyFont="1" applyFill="1" applyBorder="1"/>
    <xf numFmtId="0" fontId="2" fillId="2" borderId="34" xfId="0" applyFont="1" applyFill="1" applyBorder="1"/>
    <xf numFmtId="49" fontId="2" fillId="2" borderId="35" xfId="0" applyNumberFormat="1" applyFont="1" applyFill="1" applyBorder="1" applyAlignment="1">
      <alignment vertical="center"/>
    </xf>
    <xf numFmtId="0" fontId="2" fillId="2" borderId="31" xfId="0" applyFont="1" applyFill="1" applyBorder="1"/>
    <xf numFmtId="0" fontId="2" fillId="2" borderId="36" xfId="0" applyFont="1" applyFill="1" applyBorder="1"/>
    <xf numFmtId="49" fontId="2" fillId="2" borderId="37" xfId="0" applyNumberFormat="1" applyFont="1" applyFill="1" applyBorder="1" applyAlignment="1">
      <alignment vertical="center"/>
    </xf>
    <xf numFmtId="0" fontId="2" fillId="2" borderId="38" xfId="0" applyFont="1" applyFill="1" applyBorder="1"/>
    <xf numFmtId="0" fontId="2" fillId="2" borderId="39" xfId="0" applyFont="1" applyFill="1" applyBorder="1"/>
    <xf numFmtId="0" fontId="2" fillId="5" borderId="39" xfId="0" applyFont="1" applyFill="1" applyBorder="1"/>
    <xf numFmtId="0" fontId="2" fillId="6" borderId="31" xfId="0" applyFont="1" applyFill="1" applyBorder="1"/>
    <xf numFmtId="49" fontId="6" fillId="7" borderId="42" xfId="0" applyNumberFormat="1" applyFont="1" applyFill="1" applyBorder="1" applyAlignment="1">
      <alignment vertical="center"/>
    </xf>
    <xf numFmtId="49" fontId="2" fillId="7" borderId="44" xfId="0" applyNumberFormat="1" applyFont="1" applyFill="1" applyBorder="1"/>
    <xf numFmtId="49" fontId="6" fillId="2" borderId="45" xfId="0" applyNumberFormat="1" applyFont="1" applyFill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9" fontId="2" fillId="2" borderId="46" xfId="0" applyNumberFormat="1" applyFont="1" applyFill="1" applyBorder="1"/>
    <xf numFmtId="0" fontId="6" fillId="2" borderId="5" xfId="0" applyFont="1" applyFill="1" applyBorder="1" applyAlignment="1">
      <alignment vertical="center"/>
    </xf>
    <xf numFmtId="166" fontId="6" fillId="2" borderId="5" xfId="0" applyNumberFormat="1" applyFont="1" applyFill="1" applyBorder="1" applyAlignment="1">
      <alignment vertical="center"/>
    </xf>
    <xf numFmtId="0" fontId="1" fillId="6" borderId="31" xfId="0" applyFont="1" applyFill="1" applyBorder="1" applyAlignment="1">
      <alignment vertical="center"/>
    </xf>
    <xf numFmtId="49" fontId="6" fillId="7" borderId="47" xfId="0" applyNumberFormat="1" applyFont="1" applyFill="1" applyBorder="1" applyAlignment="1">
      <alignment vertical="center"/>
    </xf>
    <xf numFmtId="166" fontId="6" fillId="7" borderId="48" xfId="0" applyNumberFormat="1" applyFont="1" applyFill="1" applyBorder="1" applyAlignment="1">
      <alignment vertical="center"/>
    </xf>
    <xf numFmtId="9" fontId="6" fillId="7" borderId="49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2" borderId="50" xfId="0" applyFont="1" applyFill="1" applyBorder="1"/>
    <xf numFmtId="0" fontId="1" fillId="5" borderId="35" xfId="0" applyFont="1" applyFill="1" applyBorder="1" applyAlignment="1">
      <alignment vertical="center"/>
    </xf>
    <xf numFmtId="49" fontId="7" fillId="5" borderId="31" xfId="0" applyNumberFormat="1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0" fontId="1" fillId="5" borderId="36" xfId="0" applyFont="1" applyFill="1" applyBorder="1" applyAlignment="1">
      <alignment vertical="center"/>
    </xf>
    <xf numFmtId="0" fontId="1" fillId="6" borderId="35" xfId="0" applyFont="1" applyFill="1" applyBorder="1" applyAlignment="1">
      <alignment vertical="center"/>
    </xf>
    <xf numFmtId="0" fontId="6" fillId="7" borderId="43" xfId="0" applyFont="1" applyFill="1" applyBorder="1" applyAlignment="1">
      <alignment vertical="center"/>
    </xf>
    <xf numFmtId="0" fontId="6" fillId="7" borderId="44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165" fontId="6" fillId="2" borderId="31" xfId="0" applyNumberFormat="1" applyFont="1" applyFill="1" applyBorder="1" applyAlignment="1">
      <alignment vertical="center"/>
    </xf>
    <xf numFmtId="166" fontId="6" fillId="7" borderId="49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wrapText="1"/>
    </xf>
    <xf numFmtId="164" fontId="2" fillId="0" borderId="5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3" fontId="2" fillId="2" borderId="5" xfId="0" applyNumberFormat="1" applyFont="1" applyFill="1" applyBorder="1" applyAlignment="1">
      <alignment horizontal="right" wrapText="1"/>
    </xf>
    <xf numFmtId="49" fontId="2" fillId="0" borderId="5" xfId="0" applyNumberFormat="1" applyFont="1" applyBorder="1" applyAlignment="1">
      <alignment horizontal="right" wrapText="1"/>
    </xf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3" fontId="3" fillId="3" borderId="18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3" fontId="2" fillId="2" borderId="23" xfId="0" applyNumberFormat="1" applyFont="1" applyFill="1" applyBorder="1" applyAlignment="1">
      <alignment horizontal="right"/>
    </xf>
    <xf numFmtId="0" fontId="3" fillId="3" borderId="24" xfId="0" applyFont="1" applyFill="1" applyBorder="1" applyAlignment="1">
      <alignment horizontal="right" vertical="center"/>
    </xf>
    <xf numFmtId="3" fontId="3" fillId="3" borderId="24" xfId="0" applyNumberFormat="1" applyFont="1" applyFill="1" applyBorder="1" applyAlignment="1">
      <alignment horizontal="right" vertical="center"/>
    </xf>
    <xf numFmtId="49" fontId="10" fillId="7" borderId="43" xfId="0" applyNumberFormat="1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49" fontId="2" fillId="2" borderId="23" xfId="0" applyNumberFormat="1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left"/>
    </xf>
    <xf numFmtId="0" fontId="4" fillId="0" borderId="8" xfId="0" applyFont="1" applyBorder="1"/>
    <xf numFmtId="49" fontId="5" fillId="3" borderId="7" xfId="0" applyNumberFormat="1" applyFont="1" applyFill="1" applyBorder="1" applyAlignment="1">
      <alignment horizontal="left" vertical="center"/>
    </xf>
    <xf numFmtId="0" fontId="4" fillId="0" borderId="12" xfId="0" applyFont="1" applyBorder="1"/>
    <xf numFmtId="49" fontId="7" fillId="5" borderId="40" xfId="0" applyNumberFormat="1" applyFont="1" applyFill="1" applyBorder="1" applyAlignment="1">
      <alignment vertical="center"/>
    </xf>
    <xf numFmtId="0" fontId="4" fillId="0" borderId="41" xfId="0" applyFont="1" applyBorder="1"/>
    <xf numFmtId="49" fontId="3" fillId="3" borderId="7" xfId="0" applyNumberFormat="1" applyFont="1" applyFill="1" applyBorder="1" applyAlignment="1">
      <alignment horizontal="left" wrapText="1"/>
    </xf>
    <xf numFmtId="49" fontId="2" fillId="2" borderId="7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5581650" cy="1171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topLeftCell="A69" workbookViewId="0">
      <selection activeCell="K86" sqref="K86"/>
    </sheetView>
  </sheetViews>
  <sheetFormatPr baseColWidth="10" defaultColWidth="14.42578125" defaultRowHeight="15" customHeight="1"/>
  <cols>
    <col min="1" max="1" width="4.42578125" customWidth="1"/>
    <col min="2" max="2" width="19.7109375" customWidth="1"/>
    <col min="3" max="3" width="19.42578125" customWidth="1"/>
    <col min="4" max="4" width="9.42578125" customWidth="1"/>
    <col min="5" max="5" width="14.42578125" customWidth="1"/>
    <col min="6" max="6" width="11" customWidth="1"/>
    <col min="7" max="7" width="12.42578125" customWidth="1"/>
    <col min="8" max="26" width="10.85546875" customWidth="1"/>
  </cols>
  <sheetData>
    <row r="1" spans="1:26" ht="1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6" ht="15" customHeight="1">
      <c r="A2" s="1"/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6" ht="15" customHeight="1">
      <c r="A3" s="1"/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6" ht="1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6" ht="15" customHeight="1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6" ht="15" customHeight="1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5" customHeight="1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6" ht="15" customHeight="1">
      <c r="A8" s="1"/>
      <c r="B8" s="3"/>
      <c r="C8" s="3"/>
      <c r="D8" s="1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6" ht="12" customHeight="1">
      <c r="A9" s="5"/>
      <c r="B9" s="6" t="s">
        <v>0</v>
      </c>
      <c r="C9" s="98" t="s">
        <v>1</v>
      </c>
      <c r="D9" s="8"/>
      <c r="E9" s="131" t="s">
        <v>102</v>
      </c>
      <c r="F9" s="126"/>
      <c r="G9" s="102">
        <v>40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>
      <c r="A10" s="5"/>
      <c r="B10" s="9" t="s">
        <v>2</v>
      </c>
      <c r="C10" s="99" t="s">
        <v>3</v>
      </c>
      <c r="D10" s="8"/>
      <c r="E10" s="132" t="s">
        <v>4</v>
      </c>
      <c r="F10" s="126"/>
      <c r="G10" s="103" t="s">
        <v>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>
      <c r="A11" s="5"/>
      <c r="B11" s="9" t="s">
        <v>6</v>
      </c>
      <c r="C11" s="98" t="s">
        <v>7</v>
      </c>
      <c r="D11" s="8"/>
      <c r="E11" s="132" t="s">
        <v>8</v>
      </c>
      <c r="F11" s="126"/>
      <c r="G11" s="102">
        <v>40000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>
      <c r="A12" s="5"/>
      <c r="B12" s="9" t="s">
        <v>9</v>
      </c>
      <c r="C12" s="100" t="s">
        <v>10</v>
      </c>
      <c r="D12" s="8"/>
      <c r="E12" s="7" t="s">
        <v>11</v>
      </c>
      <c r="F12" s="11"/>
      <c r="G12" s="104">
        <f>(G9*G11)</f>
        <v>1600000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>
      <c r="A13" s="5"/>
      <c r="B13" s="9" t="s">
        <v>12</v>
      </c>
      <c r="C13" s="98" t="s">
        <v>13</v>
      </c>
      <c r="D13" s="8"/>
      <c r="E13" s="132" t="s">
        <v>14</v>
      </c>
      <c r="F13" s="126"/>
      <c r="G13" s="98" t="s">
        <v>15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5" customHeight="1">
      <c r="A14" s="5"/>
      <c r="B14" s="9" t="s">
        <v>16</v>
      </c>
      <c r="C14" s="98" t="s">
        <v>17</v>
      </c>
      <c r="D14" s="8"/>
      <c r="E14" s="132" t="s">
        <v>18</v>
      </c>
      <c r="F14" s="126"/>
      <c r="G14" s="103" t="s">
        <v>5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>
      <c r="A15" s="5"/>
      <c r="B15" s="9" t="s">
        <v>19</v>
      </c>
      <c r="C15" s="101">
        <v>44720</v>
      </c>
      <c r="D15" s="8"/>
      <c r="E15" s="125" t="s">
        <v>20</v>
      </c>
      <c r="F15" s="126"/>
      <c r="G15" s="105" t="s">
        <v>21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>
      <c r="A16" s="1"/>
      <c r="B16" s="12"/>
      <c r="C16" s="13"/>
      <c r="D16" s="14"/>
      <c r="E16" s="15"/>
      <c r="F16" s="15"/>
      <c r="G16" s="1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>
      <c r="A17" s="17"/>
      <c r="B17" s="127" t="s">
        <v>22</v>
      </c>
      <c r="C17" s="128"/>
      <c r="D17" s="128"/>
      <c r="E17" s="128"/>
      <c r="F17" s="128"/>
      <c r="G17" s="126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>
      <c r="A18" s="1"/>
      <c r="B18" s="18"/>
      <c r="C18" s="19"/>
      <c r="D18" s="19"/>
      <c r="E18" s="19"/>
      <c r="F18" s="19"/>
      <c r="G18" s="19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>
      <c r="A19" s="20"/>
      <c r="B19" s="21" t="s">
        <v>23</v>
      </c>
      <c r="C19" s="22"/>
      <c r="D19" s="23"/>
      <c r="E19" s="23"/>
      <c r="F19" s="23"/>
      <c r="G19" s="2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7"/>
      <c r="B20" s="6" t="s">
        <v>24</v>
      </c>
      <c r="C20" s="6" t="s">
        <v>25</v>
      </c>
      <c r="D20" s="6" t="s">
        <v>26</v>
      </c>
      <c r="E20" s="6" t="s">
        <v>27</v>
      </c>
      <c r="F20" s="6" t="s">
        <v>28</v>
      </c>
      <c r="G20" s="6" t="s">
        <v>29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>
      <c r="A21" s="17"/>
      <c r="B21" s="10" t="s">
        <v>30</v>
      </c>
      <c r="C21" s="106" t="s">
        <v>31</v>
      </c>
      <c r="D21" s="107">
        <v>0.5</v>
      </c>
      <c r="E21" s="100" t="s">
        <v>32</v>
      </c>
      <c r="F21" s="104">
        <v>22000</v>
      </c>
      <c r="G21" s="104">
        <f>D21*F21</f>
        <v>11000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17"/>
      <c r="B22" s="24" t="s">
        <v>33</v>
      </c>
      <c r="C22" s="25"/>
      <c r="D22" s="25"/>
      <c r="E22" s="108"/>
      <c r="F22" s="108"/>
      <c r="G22" s="109">
        <f>SUM(G21)</f>
        <v>11000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>
      <c r="A23" s="1"/>
      <c r="B23" s="18"/>
      <c r="C23" s="19"/>
      <c r="D23" s="19"/>
      <c r="E23" s="19"/>
      <c r="F23" s="26"/>
      <c r="G23" s="26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>
      <c r="A24" s="20"/>
      <c r="B24" s="27" t="s">
        <v>34</v>
      </c>
      <c r="C24" s="28"/>
      <c r="D24" s="29"/>
      <c r="E24" s="29"/>
      <c r="F24" s="29"/>
      <c r="G24" s="2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0"/>
      <c r="B25" s="30" t="s">
        <v>24</v>
      </c>
      <c r="C25" s="31" t="s">
        <v>25</v>
      </c>
      <c r="D25" s="31" t="s">
        <v>26</v>
      </c>
      <c r="E25" s="30" t="s">
        <v>27</v>
      </c>
      <c r="F25" s="31" t="s">
        <v>28</v>
      </c>
      <c r="G25" s="30" t="s">
        <v>29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>
      <c r="A26" s="20"/>
      <c r="B26" s="32"/>
      <c r="C26" s="32"/>
      <c r="D26" s="32"/>
      <c r="E26" s="32"/>
      <c r="F26" s="32"/>
      <c r="G26" s="3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>
      <c r="A27" s="20"/>
      <c r="B27" s="33" t="s">
        <v>35</v>
      </c>
      <c r="C27" s="34"/>
      <c r="D27" s="34"/>
      <c r="E27" s="34"/>
      <c r="F27" s="34"/>
      <c r="G27" s="3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>
      <c r="A28" s="1"/>
      <c r="B28" s="35"/>
      <c r="C28" s="36"/>
      <c r="D28" s="36"/>
      <c r="E28" s="36"/>
      <c r="F28" s="37"/>
      <c r="G28" s="37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>
      <c r="A29" s="20"/>
      <c r="B29" s="27" t="s">
        <v>36</v>
      </c>
      <c r="C29" s="28"/>
      <c r="D29" s="29"/>
      <c r="E29" s="29"/>
      <c r="F29" s="29"/>
      <c r="G29" s="2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0"/>
      <c r="B30" s="38" t="s">
        <v>24</v>
      </c>
      <c r="C30" s="38" t="s">
        <v>25</v>
      </c>
      <c r="D30" s="38" t="s">
        <v>26</v>
      </c>
      <c r="E30" s="38" t="s">
        <v>27</v>
      </c>
      <c r="F30" s="39" t="s">
        <v>28</v>
      </c>
      <c r="G30" s="38" t="s">
        <v>29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17"/>
      <c r="B31" s="10" t="s">
        <v>37</v>
      </c>
      <c r="C31" s="106" t="s">
        <v>38</v>
      </c>
      <c r="D31" s="107">
        <v>0.5</v>
      </c>
      <c r="E31" s="100" t="s">
        <v>39</v>
      </c>
      <c r="F31" s="104">
        <v>170000</v>
      </c>
      <c r="G31" s="104">
        <f t="shared" ref="G31:G37" si="0">(D31*F31)</f>
        <v>85000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>
      <c r="A32" s="17"/>
      <c r="B32" s="10" t="s">
        <v>40</v>
      </c>
      <c r="C32" s="106" t="s">
        <v>38</v>
      </c>
      <c r="D32" s="107">
        <v>0.5</v>
      </c>
      <c r="E32" s="100" t="s">
        <v>41</v>
      </c>
      <c r="F32" s="104">
        <v>314000</v>
      </c>
      <c r="G32" s="104">
        <f t="shared" si="0"/>
        <v>157000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>
      <c r="A33" s="17"/>
      <c r="B33" s="10" t="s">
        <v>42</v>
      </c>
      <c r="C33" s="106" t="s">
        <v>38</v>
      </c>
      <c r="D33" s="107">
        <v>0.3</v>
      </c>
      <c r="E33" s="100" t="s">
        <v>32</v>
      </c>
      <c r="F33" s="104">
        <v>180000</v>
      </c>
      <c r="G33" s="104">
        <f t="shared" si="0"/>
        <v>54000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>
      <c r="A34" s="17"/>
      <c r="B34" s="10" t="s">
        <v>43</v>
      </c>
      <c r="C34" s="106" t="s">
        <v>38</v>
      </c>
      <c r="D34" s="107">
        <v>0.3</v>
      </c>
      <c r="E34" s="100" t="s">
        <v>44</v>
      </c>
      <c r="F34" s="104">
        <v>150000</v>
      </c>
      <c r="G34" s="104">
        <f t="shared" si="0"/>
        <v>45000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>
      <c r="A35" s="17"/>
      <c r="B35" s="10" t="s">
        <v>45</v>
      </c>
      <c r="C35" s="106" t="s">
        <v>38</v>
      </c>
      <c r="D35" s="107">
        <v>0.1</v>
      </c>
      <c r="E35" s="100" t="s">
        <v>44</v>
      </c>
      <c r="F35" s="104">
        <v>150000</v>
      </c>
      <c r="G35" s="104">
        <f t="shared" si="0"/>
        <v>15000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>
      <c r="A36" s="17"/>
      <c r="B36" s="10" t="s">
        <v>46</v>
      </c>
      <c r="C36" s="106" t="s">
        <v>38</v>
      </c>
      <c r="D36" s="107">
        <v>0.1</v>
      </c>
      <c r="E36" s="100" t="s">
        <v>44</v>
      </c>
      <c r="F36" s="104">
        <v>150000</v>
      </c>
      <c r="G36" s="104">
        <f t="shared" si="0"/>
        <v>15000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>
      <c r="A37" s="17"/>
      <c r="B37" s="10" t="s">
        <v>47</v>
      </c>
      <c r="C37" s="106" t="s">
        <v>38</v>
      </c>
      <c r="D37" s="107">
        <v>0.2</v>
      </c>
      <c r="E37" s="100" t="s">
        <v>48</v>
      </c>
      <c r="F37" s="104">
        <v>355000</v>
      </c>
      <c r="G37" s="104">
        <f t="shared" si="0"/>
        <v>71000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>
      <c r="A38" s="20"/>
      <c r="B38" s="33" t="s">
        <v>49</v>
      </c>
      <c r="C38" s="34"/>
      <c r="D38" s="34"/>
      <c r="E38" s="110"/>
      <c r="F38" s="110"/>
      <c r="G38" s="111">
        <f>SUM(G31:G37)</f>
        <v>442000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>
      <c r="A39" s="1"/>
      <c r="B39" s="35"/>
      <c r="C39" s="36"/>
      <c r="D39" s="36"/>
      <c r="E39" s="36"/>
      <c r="F39" s="37"/>
      <c r="G39" s="37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>
      <c r="A40" s="20"/>
      <c r="B40" s="27" t="s">
        <v>50</v>
      </c>
      <c r="C40" s="28"/>
      <c r="D40" s="29"/>
      <c r="E40" s="29"/>
      <c r="F40" s="29"/>
      <c r="G40" s="2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0"/>
      <c r="B41" s="39" t="s">
        <v>51</v>
      </c>
      <c r="C41" s="39" t="s">
        <v>52</v>
      </c>
      <c r="D41" s="39" t="s">
        <v>53</v>
      </c>
      <c r="E41" s="39" t="s">
        <v>27</v>
      </c>
      <c r="F41" s="39" t="s">
        <v>28</v>
      </c>
      <c r="G41" s="39" t="s">
        <v>29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>
      <c r="A42" s="17"/>
      <c r="B42" s="40" t="s">
        <v>54</v>
      </c>
      <c r="C42" s="41"/>
      <c r="D42" s="121"/>
      <c r="E42" s="121"/>
      <c r="F42" s="121"/>
      <c r="G42" s="12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>
      <c r="A43" s="17"/>
      <c r="B43" s="7" t="s">
        <v>55</v>
      </c>
      <c r="C43" s="112" t="s">
        <v>56</v>
      </c>
      <c r="D43" s="122">
        <v>180</v>
      </c>
      <c r="E43" s="98" t="s">
        <v>32</v>
      </c>
      <c r="F43" s="115">
        <v>1100</v>
      </c>
      <c r="G43" s="115">
        <f>(D43*F43)</f>
        <v>198000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>
      <c r="A44" s="17"/>
      <c r="B44" s="42" t="s">
        <v>57</v>
      </c>
      <c r="C44" s="113"/>
      <c r="D44" s="122"/>
      <c r="E44" s="122"/>
      <c r="F44" s="115"/>
      <c r="G44" s="115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>
      <c r="A45" s="17"/>
      <c r="B45" s="7" t="s">
        <v>58</v>
      </c>
      <c r="C45" s="112" t="s">
        <v>59</v>
      </c>
      <c r="D45" s="122">
        <v>400</v>
      </c>
      <c r="E45" s="98" t="s">
        <v>32</v>
      </c>
      <c r="F45" s="115">
        <v>1020</v>
      </c>
      <c r="G45" s="115">
        <f t="shared" ref="G45:G46" si="1">(D45*F45)</f>
        <v>408000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17"/>
      <c r="B46" s="7" t="s">
        <v>60</v>
      </c>
      <c r="C46" s="112" t="s">
        <v>59</v>
      </c>
      <c r="D46" s="122">
        <v>150</v>
      </c>
      <c r="E46" s="98" t="s">
        <v>44</v>
      </c>
      <c r="F46" s="115">
        <v>1100</v>
      </c>
      <c r="G46" s="115">
        <f t="shared" si="1"/>
        <v>165000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17"/>
      <c r="B47" s="7" t="s">
        <v>61</v>
      </c>
      <c r="C47" s="112" t="s">
        <v>59</v>
      </c>
      <c r="D47" s="122">
        <v>100</v>
      </c>
      <c r="E47" s="98" t="s">
        <v>44</v>
      </c>
      <c r="F47" s="115">
        <v>920</v>
      </c>
      <c r="G47" s="115">
        <f>D47*F47</f>
        <v>92000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17"/>
      <c r="B48" s="42" t="s">
        <v>62</v>
      </c>
      <c r="C48" s="113"/>
      <c r="D48" s="122"/>
      <c r="E48" s="122"/>
      <c r="F48" s="115"/>
      <c r="G48" s="115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17"/>
      <c r="B49" s="7" t="s">
        <v>63</v>
      </c>
      <c r="C49" s="112" t="s">
        <v>64</v>
      </c>
      <c r="D49" s="122">
        <v>10</v>
      </c>
      <c r="E49" s="98" t="s">
        <v>44</v>
      </c>
      <c r="F49" s="115">
        <v>200</v>
      </c>
      <c r="G49" s="115">
        <f t="shared" ref="G49:G50" si="2">(D49*F49)</f>
        <v>2000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17"/>
      <c r="B50" s="7" t="s">
        <v>65</v>
      </c>
      <c r="C50" s="112" t="s">
        <v>66</v>
      </c>
      <c r="D50" s="122">
        <v>1</v>
      </c>
      <c r="E50" s="98" t="s">
        <v>44</v>
      </c>
      <c r="F50" s="115">
        <v>35990</v>
      </c>
      <c r="G50" s="115">
        <f t="shared" si="2"/>
        <v>35990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17"/>
      <c r="B51" s="42" t="s">
        <v>67</v>
      </c>
      <c r="C51" s="113"/>
      <c r="D51" s="122"/>
      <c r="E51" s="122"/>
      <c r="F51" s="115"/>
      <c r="G51" s="1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17"/>
      <c r="B52" s="43" t="s">
        <v>68</v>
      </c>
      <c r="C52" s="114" t="s">
        <v>66</v>
      </c>
      <c r="D52" s="123">
        <v>1</v>
      </c>
      <c r="E52" s="124" t="s">
        <v>69</v>
      </c>
      <c r="F52" s="116">
        <v>12000</v>
      </c>
      <c r="G52" s="116">
        <f>(D52*F52)</f>
        <v>12000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0"/>
      <c r="B53" s="33" t="s">
        <v>70</v>
      </c>
      <c r="C53" s="34"/>
      <c r="D53" s="110"/>
      <c r="E53" s="110"/>
      <c r="F53" s="110"/>
      <c r="G53" s="111">
        <f>SUM(G42:G52)</f>
        <v>912990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>
      <c r="A54" s="1"/>
      <c r="B54" s="35"/>
      <c r="C54" s="36"/>
      <c r="D54" s="36"/>
      <c r="E54" s="36"/>
      <c r="F54" s="37"/>
      <c r="G54" s="37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>
      <c r="A55" s="20"/>
      <c r="B55" s="27" t="s">
        <v>71</v>
      </c>
      <c r="C55" s="28"/>
      <c r="D55" s="29"/>
      <c r="E55" s="29"/>
      <c r="F55" s="29"/>
      <c r="G55" s="2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0"/>
      <c r="B56" s="38" t="s">
        <v>72</v>
      </c>
      <c r="C56" s="39" t="s">
        <v>52</v>
      </c>
      <c r="D56" s="39" t="s">
        <v>53</v>
      </c>
      <c r="E56" s="38" t="s">
        <v>27</v>
      </c>
      <c r="F56" s="39" t="s">
        <v>28</v>
      </c>
      <c r="G56" s="38" t="s">
        <v>29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17"/>
      <c r="B57" s="10" t="s">
        <v>73</v>
      </c>
      <c r="C57" s="120" t="s">
        <v>101</v>
      </c>
      <c r="D57" s="115">
        <v>70</v>
      </c>
      <c r="E57" s="100" t="s">
        <v>48</v>
      </c>
      <c r="F57" s="115">
        <v>550</v>
      </c>
      <c r="G57" s="115">
        <f>(D57*F57)</f>
        <v>38500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0"/>
      <c r="B58" s="44" t="s">
        <v>74</v>
      </c>
      <c r="C58" s="45"/>
      <c r="D58" s="117"/>
      <c r="E58" s="117"/>
      <c r="F58" s="117"/>
      <c r="G58" s="118">
        <f>SUM(G57)</f>
        <v>38500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>
      <c r="A59" s="1"/>
      <c r="B59" s="46"/>
      <c r="C59" s="46"/>
      <c r="D59" s="46"/>
      <c r="E59" s="46"/>
      <c r="F59" s="47"/>
      <c r="G59" s="47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>
      <c r="A60" s="5"/>
      <c r="B60" s="48" t="s">
        <v>75</v>
      </c>
      <c r="C60" s="49"/>
      <c r="D60" s="49"/>
      <c r="E60" s="49"/>
      <c r="F60" s="49"/>
      <c r="G60" s="50">
        <f>G22+G38+G53+G58</f>
        <v>1404490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" customHeight="1">
      <c r="A61" s="5"/>
      <c r="B61" s="51" t="s">
        <v>76</v>
      </c>
      <c r="C61" s="52"/>
      <c r="D61" s="52"/>
      <c r="E61" s="52"/>
      <c r="F61" s="52"/>
      <c r="G61" s="53">
        <f>G60*0.05</f>
        <v>70224.5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>
      <c r="A62" s="5"/>
      <c r="B62" s="54" t="s">
        <v>77</v>
      </c>
      <c r="C62" s="55"/>
      <c r="D62" s="55"/>
      <c r="E62" s="55"/>
      <c r="F62" s="55"/>
      <c r="G62" s="56">
        <f>G61+G60</f>
        <v>1474714.5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>
      <c r="A63" s="5"/>
      <c r="B63" s="51" t="s">
        <v>78</v>
      </c>
      <c r="C63" s="52"/>
      <c r="D63" s="52"/>
      <c r="E63" s="52"/>
      <c r="F63" s="52"/>
      <c r="G63" s="53">
        <f>G12</f>
        <v>1600000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>
      <c r="A64" s="5"/>
      <c r="B64" s="57" t="s">
        <v>79</v>
      </c>
      <c r="C64" s="58"/>
      <c r="D64" s="58"/>
      <c r="E64" s="58"/>
      <c r="F64" s="58"/>
      <c r="G64" s="59">
        <f>G63-G62</f>
        <v>125285.5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>
      <c r="A65" s="5"/>
      <c r="B65" s="60" t="s">
        <v>80</v>
      </c>
      <c r="C65" s="61"/>
      <c r="D65" s="61"/>
      <c r="E65" s="61"/>
      <c r="F65" s="61"/>
      <c r="G65" s="6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5"/>
      <c r="B66" s="63"/>
      <c r="C66" s="61"/>
      <c r="D66" s="61"/>
      <c r="E66" s="61"/>
      <c r="F66" s="61"/>
      <c r="G66" s="6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>
      <c r="A67" s="5"/>
      <c r="B67" s="64" t="s">
        <v>81</v>
      </c>
      <c r="C67" s="65"/>
      <c r="D67" s="65"/>
      <c r="E67" s="65"/>
      <c r="F67" s="66"/>
      <c r="G67" s="6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>
      <c r="A68" s="5"/>
      <c r="B68" s="67" t="s">
        <v>82</v>
      </c>
      <c r="C68" s="68"/>
      <c r="D68" s="68"/>
      <c r="E68" s="68"/>
      <c r="F68" s="69"/>
      <c r="G68" s="6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>
      <c r="A69" s="5"/>
      <c r="B69" s="67" t="s">
        <v>83</v>
      </c>
      <c r="C69" s="68"/>
      <c r="D69" s="68"/>
      <c r="E69" s="68"/>
      <c r="F69" s="69"/>
      <c r="G69" s="6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>
      <c r="A70" s="5"/>
      <c r="B70" s="67" t="s">
        <v>84</v>
      </c>
      <c r="C70" s="68"/>
      <c r="D70" s="68"/>
      <c r="E70" s="68"/>
      <c r="F70" s="69"/>
      <c r="G70" s="6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>
      <c r="A71" s="5"/>
      <c r="B71" s="67" t="s">
        <v>85</v>
      </c>
      <c r="C71" s="68"/>
      <c r="D71" s="68"/>
      <c r="E71" s="68"/>
      <c r="F71" s="69"/>
      <c r="G71" s="6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>
      <c r="A72" s="5"/>
      <c r="B72" s="67" t="s">
        <v>86</v>
      </c>
      <c r="C72" s="68"/>
      <c r="D72" s="68"/>
      <c r="E72" s="68"/>
      <c r="F72" s="69"/>
      <c r="G72" s="6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5"/>
      <c r="B73" s="70" t="s">
        <v>87</v>
      </c>
      <c r="C73" s="71"/>
      <c r="D73" s="71"/>
      <c r="E73" s="71"/>
      <c r="F73" s="72"/>
      <c r="G73" s="6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5"/>
      <c r="B74" s="63"/>
      <c r="C74" s="68"/>
      <c r="D74" s="68"/>
      <c r="E74" s="68"/>
      <c r="F74" s="68"/>
      <c r="G74" s="6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>
      <c r="A75" s="5"/>
      <c r="B75" s="129" t="s">
        <v>88</v>
      </c>
      <c r="C75" s="130"/>
      <c r="D75" s="73"/>
      <c r="E75" s="74"/>
      <c r="F75" s="74"/>
      <c r="G75" s="6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>
      <c r="A76" s="5"/>
      <c r="B76" s="75" t="s">
        <v>72</v>
      </c>
      <c r="C76" s="119" t="s">
        <v>100</v>
      </c>
      <c r="D76" s="76" t="s">
        <v>89</v>
      </c>
      <c r="E76" s="74"/>
      <c r="F76" s="74"/>
      <c r="G76" s="6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>
      <c r="A77" s="5"/>
      <c r="B77" s="77" t="s">
        <v>90</v>
      </c>
      <c r="C77" s="78">
        <f>G22</f>
        <v>11000</v>
      </c>
      <c r="D77" s="79">
        <f>(C77/C83)</f>
        <v>7.4590708913488003E-3</v>
      </c>
      <c r="E77" s="74"/>
      <c r="F77" s="74"/>
      <c r="G77" s="6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>
      <c r="A78" s="5"/>
      <c r="B78" s="77" t="s">
        <v>91</v>
      </c>
      <c r="C78" s="80">
        <v>0</v>
      </c>
      <c r="D78" s="79">
        <v>0</v>
      </c>
      <c r="E78" s="74"/>
      <c r="F78" s="74"/>
      <c r="G78" s="6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>
      <c r="A79" s="5"/>
      <c r="B79" s="77" t="s">
        <v>92</v>
      </c>
      <c r="C79" s="78">
        <f>G38</f>
        <v>442000</v>
      </c>
      <c r="D79" s="79">
        <f>(C79/C83)</f>
        <v>0.29971903036146996</v>
      </c>
      <c r="E79" s="74"/>
      <c r="F79" s="74"/>
      <c r="G79" s="6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>
      <c r="A80" s="5"/>
      <c r="B80" s="77" t="s">
        <v>51</v>
      </c>
      <c r="C80" s="78">
        <f>G53</f>
        <v>912990</v>
      </c>
      <c r="D80" s="79">
        <f>(C80/C83)</f>
        <v>0.61909610300841278</v>
      </c>
      <c r="E80" s="74"/>
      <c r="F80" s="74"/>
      <c r="G80" s="6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" customHeight="1">
      <c r="A81" s="5"/>
      <c r="B81" s="77" t="s">
        <v>93</v>
      </c>
      <c r="C81" s="81">
        <f>G57</f>
        <v>38500</v>
      </c>
      <c r="D81" s="79">
        <f>(C81/C83)</f>
        <v>2.6106748119720802E-2</v>
      </c>
      <c r="E81" s="82"/>
      <c r="F81" s="82"/>
      <c r="G81" s="6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" customHeight="1">
      <c r="A82" s="5"/>
      <c r="B82" s="77" t="s">
        <v>94</v>
      </c>
      <c r="C82" s="81">
        <f>G61</f>
        <v>70224.5</v>
      </c>
      <c r="D82" s="79">
        <f>(C82/C83)</f>
        <v>4.7619047619047616E-2</v>
      </c>
      <c r="E82" s="82"/>
      <c r="F82" s="82"/>
      <c r="G82" s="6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5"/>
      <c r="B83" s="83" t="s">
        <v>95</v>
      </c>
      <c r="C83" s="84">
        <f t="shared" ref="C83:D83" si="3">SUM(C77:C82)</f>
        <v>1474714.5</v>
      </c>
      <c r="D83" s="85">
        <f t="shared" si="3"/>
        <v>1</v>
      </c>
      <c r="E83" s="82"/>
      <c r="F83" s="82"/>
      <c r="G83" s="6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" customHeight="1">
      <c r="A84" s="5"/>
      <c r="B84" s="63"/>
      <c r="C84" s="61"/>
      <c r="D84" s="61"/>
      <c r="E84" s="61"/>
      <c r="F84" s="61"/>
      <c r="G84" s="6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5"/>
      <c r="B85" s="86"/>
      <c r="C85" s="61"/>
      <c r="D85" s="61"/>
      <c r="E85" s="61"/>
      <c r="F85" s="61"/>
      <c r="G85" s="6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" customHeight="1">
      <c r="A86" s="87"/>
      <c r="B86" s="88"/>
      <c r="C86" s="89" t="s">
        <v>96</v>
      </c>
      <c r="D86" s="90"/>
      <c r="E86" s="91"/>
      <c r="F86" s="92"/>
      <c r="G86" s="6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" customHeight="1">
      <c r="A87" s="5"/>
      <c r="B87" s="75" t="s">
        <v>97</v>
      </c>
      <c r="C87" s="93">
        <v>38</v>
      </c>
      <c r="D87" s="93">
        <v>40</v>
      </c>
      <c r="E87" s="94">
        <v>42</v>
      </c>
      <c r="F87" s="95"/>
      <c r="G87" s="9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5"/>
      <c r="B88" s="83" t="s">
        <v>98</v>
      </c>
      <c r="C88" s="84">
        <f>(G62/C87)</f>
        <v>38808.276315789473</v>
      </c>
      <c r="D88" s="84">
        <f>(G62/D87)</f>
        <v>36867.862500000003</v>
      </c>
      <c r="E88" s="97">
        <f>(G62/E87)</f>
        <v>35112.25</v>
      </c>
      <c r="F88" s="95"/>
      <c r="G88" s="9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customHeight="1">
      <c r="A89" s="5"/>
      <c r="B89" s="60" t="s">
        <v>99</v>
      </c>
      <c r="C89" s="68"/>
      <c r="D89" s="68"/>
      <c r="E89" s="68"/>
      <c r="F89" s="68"/>
      <c r="G89" s="68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/>
    <row r="291" spans="1:26" ht="15.75" customHeight="1"/>
    <row r="292" spans="1:26" ht="15.75" customHeight="1"/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5:F15"/>
    <mergeCell ref="B17:G17"/>
    <mergeCell ref="B75:C75"/>
    <mergeCell ref="E9:F9"/>
    <mergeCell ref="E10:F10"/>
    <mergeCell ref="E11:F11"/>
    <mergeCell ref="E13:F13"/>
    <mergeCell ref="E14:F14"/>
  </mergeCells>
  <pageMargins left="0.748031" right="0.748031" top="0.98425200000000002" bottom="0.98425200000000002" header="0" footer="0"/>
  <pageSetup orientation="portrait" r:id="rId1"/>
  <headerFooter>
    <oddFooter>&amp;C000000&amp;P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Llanquitru Huicaleo Gabriela Andrea</dc:creator>
  <cp:lastModifiedBy>BENI LAGOS ANA MARIA</cp:lastModifiedBy>
  <dcterms:created xsi:type="dcterms:W3CDTF">2022-03-31T18:04:18Z</dcterms:created>
  <dcterms:modified xsi:type="dcterms:W3CDTF">2022-06-17T15:09:49Z</dcterms:modified>
</cp:coreProperties>
</file>