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D:\Usuarios\Abenil\Desktop\FICHAS TECNICAS ACTUALIZADAS JUNIO 2022\ANGOL\"/>
    </mc:Choice>
  </mc:AlternateContent>
  <bookViews>
    <workbookView xWindow="0" yWindow="0" windowWidth="20490" windowHeight="7155"/>
  </bookViews>
  <sheets>
    <sheet name="Trigo de Primavera" sheetId="8" r:id="rId1"/>
  </sheets>
  <calcPr calcId="152511"/>
</workbook>
</file>

<file path=xl/calcChain.xml><?xml version="1.0" encoding="utf-8"?>
<calcChain xmlns="http://schemas.openxmlformats.org/spreadsheetml/2006/main">
  <c r="G12" i="8" l="1"/>
  <c r="G62" i="8" l="1"/>
  <c r="G57" i="8"/>
  <c r="G55" i="8"/>
  <c r="G54" i="8"/>
  <c r="G52" i="8"/>
  <c r="G50" i="8"/>
  <c r="G49" i="8"/>
  <c r="G47" i="8"/>
  <c r="G42" i="8"/>
  <c r="G41" i="8"/>
  <c r="G40" i="8"/>
  <c r="G39" i="8"/>
  <c r="G38" i="8"/>
  <c r="G37" i="8"/>
  <c r="G27" i="8"/>
  <c r="G26" i="8"/>
  <c r="G25" i="8"/>
  <c r="G24" i="8"/>
  <c r="G23" i="8"/>
  <c r="G22" i="8"/>
  <c r="G21" i="8"/>
  <c r="G68" i="8" l="1"/>
  <c r="G63" i="8"/>
  <c r="C86" i="8" s="1"/>
  <c r="G58" i="8"/>
  <c r="C85" i="8" s="1"/>
  <c r="G43" i="8"/>
  <c r="C84" i="8" s="1"/>
  <c r="C83" i="8"/>
  <c r="G28" i="8"/>
  <c r="C82" i="8" l="1"/>
  <c r="G65" i="8"/>
  <c r="G66" i="8" s="1"/>
  <c r="G67" i="8" l="1"/>
  <c r="G69" i="8" s="1"/>
  <c r="C87" i="8"/>
  <c r="D93" i="8" l="1"/>
  <c r="C93" i="8"/>
  <c r="E93" i="8"/>
  <c r="C88" i="8"/>
  <c r="D87" i="8" s="1"/>
  <c r="D83" i="8" l="1"/>
  <c r="D84" i="8"/>
  <c r="D85" i="8"/>
  <c r="D86" i="8"/>
  <c r="D82" i="8"/>
  <c r="D88" i="8" l="1"/>
</calcChain>
</file>

<file path=xl/sharedStrings.xml><?xml version="1.0" encoding="utf-8"?>
<sst xmlns="http://schemas.openxmlformats.org/spreadsheetml/2006/main" count="159" uniqueCount="117">
  <si>
    <t>RUBRO O CULTIVO</t>
  </si>
  <si>
    <t>RENDIMIENTO (qqm/Há.)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</si>
  <si>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</si>
  <si>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</si>
  <si>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</si>
  <si>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</si>
  <si>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</si>
  <si>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</si>
  <si>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</si>
  <si>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</si>
  <si>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</si>
  <si>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</si>
  <si>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</si>
  <si>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</si>
  <si>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</si>
  <si>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</si>
  <si>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</si>
  <si>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</si>
  <si>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</si>
  <si>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</si>
  <si>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</si>
  <si>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</si>
  <si>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</si>
  <si>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</si>
  <si>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</si>
  <si>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</si>
  <si>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Agosto-Septiembre</t>
  </si>
  <si>
    <t>Septiembre-Octubre</t>
  </si>
  <si>
    <t>Octubre-Noviembre</t>
  </si>
  <si>
    <t>Noviembre-Diciembre</t>
  </si>
  <si>
    <t>Subtotal Costo Maquinaria</t>
  </si>
  <si>
    <t>INSUMOS</t>
  </si>
  <si>
    <t>Insumos</t>
  </si>
  <si>
    <t>Unidad (Kg/l/u)</t>
  </si>
  <si>
    <t>Cantidad (Kg/l/u)</t>
  </si>
  <si>
    <t>SEMILLA</t>
  </si>
  <si>
    <t>FERTILIZANTES</t>
  </si>
  <si>
    <t>HERBICIDAS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</si>
  <si>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</si>
  <si>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</si>
  <si>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</si>
  <si>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</si>
  <si>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</si>
  <si>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</si>
  <si>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</si>
  <si>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</si>
  <si>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</si>
  <si>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</si>
  <si>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</si>
  <si>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</si>
  <si>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</si>
  <si>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</si>
  <si>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</si>
  <si>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</si>
  <si>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</si>
  <si>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</si>
  <si>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</si>
  <si>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</si>
  <si>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</si>
  <si>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</si>
  <si>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</si>
  <si>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($/qqm)</t>
  </si>
  <si>
    <t>Costo unitario ($/qqm) (*)</t>
  </si>
  <si>
    <t>(*): Este valor representa el valor mìnimo de venta del producto</t>
  </si>
  <si>
    <t>Angol</t>
  </si>
  <si>
    <t>Marzo-abril</t>
  </si>
  <si>
    <t>Abril-Mayo</t>
  </si>
  <si>
    <t>Octubre</t>
  </si>
  <si>
    <t>Enero</t>
  </si>
  <si>
    <t>Cosecha</t>
  </si>
  <si>
    <t>Araucania</t>
  </si>
  <si>
    <t>Septiembre</t>
  </si>
  <si>
    <t>Aplicación herbicida postemergencia</t>
  </si>
  <si>
    <t xml:space="preserve">Un </t>
  </si>
  <si>
    <t>FUNGICIDAS</t>
  </si>
  <si>
    <t xml:space="preserve">Kg </t>
  </si>
  <si>
    <t>Molinos</t>
  </si>
  <si>
    <t>Rastraje</t>
  </si>
  <si>
    <t>Desinfección semilla</t>
  </si>
  <si>
    <t xml:space="preserve">Siembra mecanizada </t>
  </si>
  <si>
    <t>Aplicación de N a la macolla</t>
  </si>
  <si>
    <t>Siembra mecanizada</t>
  </si>
  <si>
    <t>Mayo-Junio</t>
  </si>
  <si>
    <t>Aplicación de herbicidas</t>
  </si>
  <si>
    <t>Aplicación de pesticidas</t>
  </si>
  <si>
    <t>Cosecha mecanizada</t>
  </si>
  <si>
    <t>Ajax</t>
  </si>
  <si>
    <t>Grs</t>
  </si>
  <si>
    <t>MCPA</t>
  </si>
  <si>
    <t xml:space="preserve">Lt </t>
  </si>
  <si>
    <t>NPK (MEZLA 11-30-11)</t>
  </si>
  <si>
    <t>Supernitro (25%N)</t>
  </si>
  <si>
    <t>Materiales de cosecha</t>
  </si>
  <si>
    <t>Análisis de suelo</t>
  </si>
  <si>
    <t>Abril</t>
  </si>
  <si>
    <t xml:space="preserve">Trigo de primavera </t>
  </si>
  <si>
    <t>Bakan Baer</t>
  </si>
  <si>
    <t>Alto</t>
  </si>
  <si>
    <t>Renaico y Angol/ sectores de riego</t>
  </si>
  <si>
    <t>No hay</t>
  </si>
  <si>
    <t>Araduras (disco)</t>
  </si>
  <si>
    <t>Araduras (disco o cincel)</t>
  </si>
  <si>
    <t>Octubre-Septiembre</t>
  </si>
  <si>
    <t>Rastrajes (ofset y vibro)</t>
  </si>
  <si>
    <t>Febrero-Marzo</t>
  </si>
  <si>
    <t>Macolla</t>
  </si>
  <si>
    <t>Fungicida (Propizol 25 EC)</t>
  </si>
  <si>
    <t>En la siembra</t>
  </si>
  <si>
    <t>PRECIO ESPERADO ($/Kg)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</si>
  <si>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</si>
  <si>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</si>
  <si>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Diciembre</t>
  </si>
  <si>
    <t>$/há</t>
  </si>
  <si>
    <t>Rendimiento (qqm/há)</t>
  </si>
  <si>
    <t xml:space="preserve">Unidad </t>
  </si>
  <si>
    <t>HÁS</t>
  </si>
  <si>
    <t>JM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</si>
</sst>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3" formatCode="_ * #,##0.00_ ;_ * \-#,##0.00_ ;_ * &quot;-&quot;??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_-* #,##0.00\ _€_-;\-* #,##0.00\ _€_-;_-* &quot;-&quot;??\ _€_-;_-@_-"/>
    <numFmt numFmtId="167" formatCode="_-* #,##0.00_-;\-* #,##0.00_-;_-* &quot;-&quot;??_-;_-@_-"/>
    <numFmt numFmtId="168" formatCode="_-* #,##0.00\ &quot;€&quot;_-;\-* #,##0.00\ &quot;€&quot;_-;_-* &quot;-&quot;??\ &quot;€&quot;_-;_-@_-"/>
    <numFmt numFmtId="169" formatCode="#,##0.00_ ;\-#,##0.00\ "/>
  </numFmts>
  <fonts count="19">
    <font>
      <sz val="11"/>
      <color indexed="8"/>
      <name val="Calibri"/>
    </font>
    <font>
      <sz val="11"/>
      <color theme="1"/>
      <name val="Helvetica Neue"/>
      <family val="2"/>
      <scheme val="minor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sz val="11"/>
      <color indexed="8"/>
      <name val="Calibri"/>
      <family val="2"/>
    </font>
    <font>
      <sz val="10"/>
      <name val="Arial"/>
      <family val="2"/>
    </font>
    <font>
      <sz val="11"/>
      <color indexed="8"/>
      <name val="Calibri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theme="1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sz val="8"/>
      <color rgb="FF000000"/>
      <name val="Arial Narrow"/>
      <family val="2"/>
    </font>
    <font>
      <b/>
      <sz val="8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8"/>
      <color rgb="FFFF0000"/>
      <name val="Arial Narrow"/>
      <family val="2"/>
    </font>
    <font>
      <b/>
      <sz val="8"/>
      <color theme="0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10">
    <xf numFmtId="0" fontId="0" fillId="0" borderId="0" applyNumberFormat="0" applyFill="0" applyBorder="0" applyProtection="0"/>
    <xf numFmtId="43" fontId="4" fillId="0" borderId="0" applyFont="0" applyFill="0" applyBorder="0" applyAlignment="0" applyProtection="0"/>
    <xf numFmtId="0" fontId="1" fillId="0" borderId="19"/>
    <xf numFmtId="167" fontId="6" fillId="0" borderId="19" applyFont="0" applyFill="0" applyBorder="0" applyAlignment="0" applyProtection="0"/>
    <xf numFmtId="166" fontId="5" fillId="0" borderId="19" applyFont="0" applyFill="0" applyBorder="0" applyAlignment="0" applyProtection="0"/>
    <xf numFmtId="168" fontId="5" fillId="0" borderId="19" applyFont="0" applyFill="0" applyBorder="0" applyAlignment="0" applyProtection="0"/>
    <xf numFmtId="0" fontId="5" fillId="0" borderId="19"/>
    <xf numFmtId="0" fontId="5" fillId="0" borderId="19"/>
    <xf numFmtId="0" fontId="5" fillId="0" borderId="19"/>
    <xf numFmtId="9" fontId="5" fillId="0" borderId="19" applyFont="0" applyFill="0" applyBorder="0" applyAlignment="0" applyProtection="0"/>
  </cellStyleXfs>
  <cellXfs count="154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3" xfId="0" applyFont="1" applyFill="1" applyBorder="1" applyAlignment="1"/>
    <xf numFmtId="0" fontId="0" fillId="2" borderId="4" xfId="0" applyFont="1" applyFill="1" applyBorder="1" applyAlignment="1"/>
    <xf numFmtId="0" fontId="0" fillId="2" borderId="8" xfId="0" applyFont="1" applyFill="1" applyBorder="1" applyAlignment="1"/>
    <xf numFmtId="0" fontId="0" fillId="2" borderId="17" xfId="0" applyFont="1" applyFill="1" applyBorder="1" applyAlignment="1"/>
    <xf numFmtId="0" fontId="0" fillId="2" borderId="21" xfId="0" applyFont="1" applyFill="1" applyBorder="1" applyAlignment="1"/>
    <xf numFmtId="49" fontId="3" fillId="3" borderId="54" xfId="0" applyNumberFormat="1" applyFont="1" applyFill="1" applyBorder="1" applyAlignment="1">
      <alignment vertical="center"/>
    </xf>
    <xf numFmtId="0" fontId="3" fillId="3" borderId="54" xfId="0" applyFont="1" applyFill="1" applyBorder="1" applyAlignment="1">
      <alignment horizontal="center" vertical="center"/>
    </xf>
    <xf numFmtId="0" fontId="3" fillId="3" borderId="54" xfId="0" applyFont="1" applyFill="1" applyBorder="1" applyAlignment="1">
      <alignment vertical="center"/>
    </xf>
    <xf numFmtId="3" fontId="3" fillId="3" borderId="54" xfId="0" applyNumberFormat="1" applyFont="1" applyFill="1" applyBorder="1" applyAlignment="1">
      <alignment vertical="center"/>
    </xf>
    <xf numFmtId="49" fontId="3" fillId="3" borderId="56" xfId="0" applyNumberFormat="1" applyFont="1" applyFill="1" applyBorder="1" applyAlignment="1">
      <alignment vertical="center"/>
    </xf>
    <xf numFmtId="0" fontId="3" fillId="3" borderId="56" xfId="0" applyFont="1" applyFill="1" applyBorder="1" applyAlignment="1">
      <alignment horizontal="center" vertical="center"/>
    </xf>
    <xf numFmtId="0" fontId="3" fillId="3" borderId="56" xfId="0" applyFont="1" applyFill="1" applyBorder="1" applyAlignment="1">
      <alignment vertical="center"/>
    </xf>
    <xf numFmtId="3" fontId="3" fillId="3" borderId="56" xfId="0" applyNumberFormat="1" applyFont="1" applyFill="1" applyBorder="1" applyAlignment="1">
      <alignment vertical="center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3" fillId="2" borderId="19" xfId="0" applyFont="1" applyFill="1" applyBorder="1" applyAlignment="1">
      <alignment vertical="center"/>
    </xf>
    <xf numFmtId="0" fontId="2" fillId="2" borderId="6" xfId="0" applyFont="1" applyFill="1" applyBorder="1" applyAlignment="1"/>
    <xf numFmtId="3" fontId="9" fillId="0" borderId="52" xfId="0" applyNumberFormat="1" applyFont="1" applyBorder="1" applyAlignment="1">
      <alignment horizontal="right"/>
    </xf>
    <xf numFmtId="14" fontId="2" fillId="2" borderId="7" xfId="0" applyNumberFormat="1" applyFont="1" applyFill="1" applyBorder="1" applyAlignment="1"/>
    <xf numFmtId="0" fontId="2" fillId="2" borderId="3" xfId="0" applyFont="1" applyFill="1" applyBorder="1" applyAlignment="1"/>
    <xf numFmtId="0" fontId="2" fillId="2" borderId="7" xfId="0" applyFont="1" applyFill="1" applyBorder="1" applyAlignment="1"/>
    <xf numFmtId="0" fontId="2" fillId="2" borderId="7" xfId="0" applyFont="1" applyFill="1" applyBorder="1" applyAlignment="1">
      <alignment horizontal="justify" wrapText="1"/>
    </xf>
    <xf numFmtId="0" fontId="2" fillId="2" borderId="9" xfId="0" applyFont="1" applyFill="1" applyBorder="1" applyAlignment="1"/>
    <xf numFmtId="0" fontId="2" fillId="2" borderId="10" xfId="0" applyFont="1" applyFill="1" applyBorder="1" applyAlignment="1">
      <alignment horizontal="left"/>
    </xf>
    <xf numFmtId="0" fontId="2" fillId="2" borderId="10" xfId="0" applyFont="1" applyFill="1" applyBorder="1" applyAlignment="1"/>
    <xf numFmtId="49" fontId="8" fillId="5" borderId="11" xfId="0" applyNumberFormat="1" applyFont="1" applyFill="1" applyBorder="1" applyAlignment="1">
      <alignment vertical="center"/>
    </xf>
    <xf numFmtId="0" fontId="2" fillId="2" borderId="12" xfId="0" applyFont="1" applyFill="1" applyBorder="1" applyAlignment="1">
      <alignment vertical="center"/>
    </xf>
    <xf numFmtId="0" fontId="2" fillId="2" borderId="3" xfId="0" applyFont="1" applyFill="1" applyBorder="1" applyAlignment="1">
      <alignment vertical="center"/>
    </xf>
    <xf numFmtId="49" fontId="8" fillId="3" borderId="53" xfId="0" applyNumberFormat="1" applyFont="1" applyFill="1" applyBorder="1" applyAlignment="1">
      <alignment horizontal="center" vertical="center" wrapText="1"/>
    </xf>
    <xf numFmtId="3" fontId="11" fillId="0" borderId="52" xfId="0" applyNumberFormat="1" applyFont="1" applyBorder="1" applyAlignment="1">
      <alignment horizontal="left" vertical="center" wrapText="1"/>
    </xf>
    <xf numFmtId="3" fontId="11" fillId="0" borderId="52" xfId="0" applyNumberFormat="1" applyFont="1" applyBorder="1" applyAlignment="1">
      <alignment horizontal="center"/>
    </xf>
    <xf numFmtId="3" fontId="11" fillId="0" borderId="52" xfId="0" applyNumberFormat="1" applyFont="1" applyBorder="1"/>
    <xf numFmtId="3" fontId="11" fillId="0" borderId="52" xfId="0" applyNumberFormat="1" applyFont="1" applyFill="1" applyBorder="1"/>
    <xf numFmtId="3" fontId="9" fillId="0" borderId="52" xfId="0" applyNumberFormat="1" applyFont="1" applyBorder="1" applyAlignment="1">
      <alignment horizontal="left"/>
    </xf>
    <xf numFmtId="3" fontId="9" fillId="0" borderId="52" xfId="0" applyNumberFormat="1" applyFont="1" applyBorder="1" applyAlignment="1">
      <alignment horizontal="center"/>
    </xf>
    <xf numFmtId="3" fontId="2" fillId="2" borderId="10" xfId="0" applyNumberFormat="1" applyFont="1" applyFill="1" applyBorder="1" applyAlignment="1"/>
    <xf numFmtId="49" fontId="8" fillId="5" borderId="13" xfId="0" applyNumberFormat="1" applyFont="1" applyFill="1" applyBorder="1" applyAlignment="1">
      <alignment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49" fontId="8" fillId="3" borderId="13" xfId="0" applyNumberFormat="1" applyFont="1" applyFill="1" applyBorder="1" applyAlignment="1">
      <alignment horizontal="center" vertical="center"/>
    </xf>
    <xf numFmtId="49" fontId="8" fillId="3" borderId="13" xfId="0" applyNumberFormat="1" applyFont="1" applyFill="1" applyBorder="1" applyAlignment="1">
      <alignment horizontal="center" vertical="center" wrapText="1"/>
    </xf>
    <xf numFmtId="0" fontId="9" fillId="0" borderId="55" xfId="0" applyFont="1" applyBorder="1" applyAlignment="1">
      <alignment horizontal="left"/>
    </xf>
    <xf numFmtId="0" fontId="9" fillId="0" borderId="55" xfId="0" applyFont="1" applyBorder="1" applyAlignment="1">
      <alignment horizontal="center"/>
    </xf>
    <xf numFmtId="3" fontId="12" fillId="0" borderId="55" xfId="0" applyNumberFormat="1" applyFont="1" applyBorder="1" applyAlignment="1">
      <alignment horizontal="right"/>
    </xf>
    <xf numFmtId="3" fontId="11" fillId="9" borderId="55" xfId="0" applyNumberFormat="1" applyFont="1" applyFill="1" applyBorder="1"/>
    <xf numFmtId="0" fontId="2" fillId="2" borderId="15" xfId="0" applyFont="1" applyFill="1" applyBorder="1" applyAlignment="1"/>
    <xf numFmtId="0" fontId="2" fillId="2" borderId="16" xfId="0" applyFont="1" applyFill="1" applyBorder="1" applyAlignment="1"/>
    <xf numFmtId="3" fontId="2" fillId="2" borderId="16" xfId="0" applyNumberFormat="1" applyFont="1" applyFill="1" applyBorder="1" applyAlignment="1"/>
    <xf numFmtId="49" fontId="8" fillId="3" borderId="57" xfId="0" applyNumberFormat="1" applyFont="1" applyFill="1" applyBorder="1" applyAlignment="1">
      <alignment horizontal="center" vertical="center"/>
    </xf>
    <xf numFmtId="49" fontId="8" fillId="3" borderId="57" xfId="0" applyNumberFormat="1" applyFont="1" applyFill="1" applyBorder="1" applyAlignment="1">
      <alignment horizontal="center" vertical="center" wrapText="1"/>
    </xf>
    <xf numFmtId="3" fontId="2" fillId="0" borderId="52" xfId="6" applyNumberFormat="1" applyFont="1" applyBorder="1" applyAlignment="1">
      <alignment horizontal="left"/>
    </xf>
    <xf numFmtId="3" fontId="2" fillId="0" borderId="52" xfId="6" applyNumberFormat="1" applyFont="1" applyBorder="1" applyAlignment="1">
      <alignment horizontal="center"/>
    </xf>
    <xf numFmtId="3" fontId="2" fillId="0" borderId="52" xfId="6" applyNumberFormat="1" applyFont="1" applyBorder="1" applyAlignment="1">
      <alignment horizontal="right"/>
    </xf>
    <xf numFmtId="3" fontId="11" fillId="0" borderId="52" xfId="6" applyNumberFormat="1" applyFont="1" applyBorder="1" applyAlignment="1">
      <alignment horizontal="right"/>
    </xf>
    <xf numFmtId="49" fontId="8" fillId="3" borderId="11" xfId="0" applyNumberFormat="1" applyFont="1" applyFill="1" applyBorder="1" applyAlignment="1">
      <alignment horizontal="center" vertical="center" wrapText="1"/>
    </xf>
    <xf numFmtId="0" fontId="2" fillId="2" borderId="16" xfId="0" applyFont="1" applyFill="1" applyBorder="1" applyAlignment="1">
      <alignment horizontal="center"/>
    </xf>
    <xf numFmtId="49" fontId="8" fillId="3" borderId="11" xfId="0" applyNumberFormat="1" applyFont="1" applyFill="1" applyBorder="1" applyAlignment="1">
      <alignment horizontal="center" vertical="center"/>
    </xf>
    <xf numFmtId="0" fontId="11" fillId="0" borderId="52" xfId="0" applyFont="1" applyBorder="1" applyAlignment="1">
      <alignment wrapText="1"/>
    </xf>
    <xf numFmtId="0" fontId="11" fillId="0" borderId="52" xfId="0" applyFont="1" applyBorder="1" applyAlignment="1">
      <alignment horizontal="center"/>
    </xf>
    <xf numFmtId="3" fontId="11" fillId="9" borderId="52" xfId="0" applyNumberFormat="1" applyFont="1" applyFill="1" applyBorder="1" applyAlignment="1">
      <alignment horizontal="right" indent="1"/>
    </xf>
    <xf numFmtId="0" fontId="2" fillId="2" borderId="22" xfId="0" applyFont="1" applyFill="1" applyBorder="1" applyAlignment="1"/>
    <xf numFmtId="3" fontId="2" fillId="2" borderId="22" xfId="0" applyNumberFormat="1" applyFont="1" applyFill="1" applyBorder="1" applyAlignment="1"/>
    <xf numFmtId="49" fontId="8" fillId="5" borderId="23" xfId="0" applyNumberFormat="1" applyFont="1" applyFill="1" applyBorder="1" applyAlignment="1">
      <alignment vertical="center"/>
    </xf>
    <xf numFmtId="0" fontId="8" fillId="5" borderId="24" xfId="0" applyFont="1" applyFill="1" applyBorder="1" applyAlignment="1">
      <alignment vertical="center"/>
    </xf>
    <xf numFmtId="164" fontId="8" fillId="5" borderId="25" xfId="0" applyNumberFormat="1" applyFont="1" applyFill="1" applyBorder="1" applyAlignment="1">
      <alignment vertical="center"/>
    </xf>
    <xf numFmtId="49" fontId="8" fillId="3" borderId="26" xfId="0" applyNumberFormat="1" applyFont="1" applyFill="1" applyBorder="1" applyAlignment="1">
      <alignment vertical="center"/>
    </xf>
    <xf numFmtId="0" fontId="8" fillId="3" borderId="13" xfId="0" applyFont="1" applyFill="1" applyBorder="1" applyAlignment="1">
      <alignment vertical="center"/>
    </xf>
    <xf numFmtId="164" fontId="8" fillId="3" borderId="27" xfId="0" applyNumberFormat="1" applyFont="1" applyFill="1" applyBorder="1" applyAlignment="1">
      <alignment vertical="center"/>
    </xf>
    <xf numFmtId="49" fontId="8" fillId="5" borderId="26" xfId="0" applyNumberFormat="1" applyFont="1" applyFill="1" applyBorder="1" applyAlignment="1">
      <alignment vertical="center"/>
    </xf>
    <xf numFmtId="0" fontId="8" fillId="5" borderId="13" xfId="0" applyFont="1" applyFill="1" applyBorder="1" applyAlignment="1">
      <alignment vertical="center"/>
    </xf>
    <xf numFmtId="164" fontId="8" fillId="5" borderId="27" xfId="0" applyNumberFormat="1" applyFont="1" applyFill="1" applyBorder="1" applyAlignment="1">
      <alignment vertical="center"/>
    </xf>
    <xf numFmtId="49" fontId="8" fillId="5" borderId="28" xfId="0" applyNumberFormat="1" applyFont="1" applyFill="1" applyBorder="1" applyAlignment="1">
      <alignment vertical="center"/>
    </xf>
    <xf numFmtId="0" fontId="8" fillId="5" borderId="29" xfId="0" applyFont="1" applyFill="1" applyBorder="1" applyAlignment="1">
      <alignment vertical="center"/>
    </xf>
    <xf numFmtId="49" fontId="2" fillId="2" borderId="19" xfId="0" applyNumberFormat="1" applyFont="1" applyFill="1" applyBorder="1" applyAlignment="1">
      <alignment vertical="center"/>
    </xf>
    <xf numFmtId="0" fontId="8" fillId="2" borderId="19" xfId="0" applyFont="1" applyFill="1" applyBorder="1" applyAlignment="1">
      <alignment vertical="center"/>
    </xf>
    <xf numFmtId="164" fontId="8" fillId="2" borderId="19" xfId="0" applyNumberFormat="1" applyFont="1" applyFill="1" applyBorder="1" applyAlignment="1">
      <alignment vertical="center"/>
    </xf>
    <xf numFmtId="0" fontId="2" fillId="2" borderId="19" xfId="0" applyFont="1" applyFill="1" applyBorder="1" applyAlignment="1">
      <alignment vertical="center"/>
    </xf>
    <xf numFmtId="49" fontId="14" fillId="2" borderId="40" xfId="0" applyNumberFormat="1" applyFont="1" applyFill="1" applyBorder="1" applyAlignment="1">
      <alignment vertical="center"/>
    </xf>
    <xf numFmtId="0" fontId="2" fillId="2" borderId="41" xfId="0" applyFont="1" applyFill="1" applyBorder="1" applyAlignment="1"/>
    <xf numFmtId="0" fontId="2" fillId="2" borderId="42" xfId="0" applyFont="1" applyFill="1" applyBorder="1" applyAlignment="1"/>
    <xf numFmtId="49" fontId="2" fillId="2" borderId="43" xfId="0" applyNumberFormat="1" applyFont="1" applyFill="1" applyBorder="1" applyAlignment="1">
      <alignment vertical="center"/>
    </xf>
    <xf numFmtId="0" fontId="2" fillId="2" borderId="19" xfId="0" applyFont="1" applyFill="1" applyBorder="1" applyAlignment="1"/>
    <xf numFmtId="0" fontId="2" fillId="2" borderId="44" xfId="0" applyFont="1" applyFill="1" applyBorder="1" applyAlignment="1"/>
    <xf numFmtId="49" fontId="2" fillId="2" borderId="45" xfId="0" applyNumberFormat="1" applyFont="1" applyFill="1" applyBorder="1" applyAlignment="1">
      <alignment vertical="center"/>
    </xf>
    <xf numFmtId="0" fontId="2" fillId="2" borderId="46" xfId="0" applyFont="1" applyFill="1" applyBorder="1" applyAlignment="1"/>
    <xf numFmtId="0" fontId="2" fillId="2" borderId="47" xfId="0" applyFont="1" applyFill="1" applyBorder="1" applyAlignment="1"/>
    <xf numFmtId="0" fontId="2" fillId="8" borderId="39" xfId="0" applyFont="1" applyFill="1" applyBorder="1" applyAlignment="1"/>
    <xf numFmtId="0" fontId="2" fillId="6" borderId="19" xfId="0" applyFont="1" applyFill="1" applyBorder="1" applyAlignment="1"/>
    <xf numFmtId="49" fontId="14" fillId="7" borderId="30" xfId="0" applyNumberFormat="1" applyFont="1" applyFill="1" applyBorder="1" applyAlignment="1">
      <alignment vertical="center"/>
    </xf>
    <xf numFmtId="49" fontId="14" fillId="2" borderId="32" xfId="0" applyNumberFormat="1" applyFont="1" applyFill="1" applyBorder="1" applyAlignment="1">
      <alignment vertical="center"/>
    </xf>
    <xf numFmtId="3" fontId="14" fillId="2" borderId="5" xfId="0" applyNumberFormat="1" applyFont="1" applyFill="1" applyBorder="1" applyAlignment="1">
      <alignment vertical="center"/>
    </xf>
    <xf numFmtId="9" fontId="2" fillId="2" borderId="33" xfId="0" applyNumberFormat="1" applyFont="1" applyFill="1" applyBorder="1" applyAlignment="1"/>
    <xf numFmtId="0" fontId="14" fillId="2" borderId="5" xfId="0" applyNumberFormat="1" applyFont="1" applyFill="1" applyBorder="1" applyAlignment="1">
      <alignment vertical="center"/>
    </xf>
    <xf numFmtId="165" fontId="14" fillId="2" borderId="5" xfId="0" applyNumberFormat="1" applyFont="1" applyFill="1" applyBorder="1" applyAlignment="1">
      <alignment vertical="center"/>
    </xf>
    <xf numFmtId="0" fontId="8" fillId="6" borderId="19" xfId="0" applyFont="1" applyFill="1" applyBorder="1" applyAlignment="1">
      <alignment vertical="center"/>
    </xf>
    <xf numFmtId="49" fontId="14" fillId="7" borderId="34" xfId="0" applyNumberFormat="1" applyFont="1" applyFill="1" applyBorder="1" applyAlignment="1">
      <alignment vertical="center"/>
    </xf>
    <xf numFmtId="165" fontId="14" fillId="7" borderId="35" xfId="0" applyNumberFormat="1" applyFont="1" applyFill="1" applyBorder="1" applyAlignment="1">
      <alignment vertical="center"/>
    </xf>
    <xf numFmtId="9" fontId="14" fillId="7" borderId="36" xfId="0" applyNumberFormat="1" applyFont="1" applyFill="1" applyBorder="1" applyAlignment="1">
      <alignment vertical="center"/>
    </xf>
    <xf numFmtId="0" fontId="17" fillId="8" borderId="18" xfId="0" applyFont="1" applyFill="1" applyBorder="1" applyAlignment="1">
      <alignment vertical="center"/>
    </xf>
    <xf numFmtId="0" fontId="17" fillId="8" borderId="19" xfId="0" applyFont="1" applyFill="1" applyBorder="1" applyAlignment="1">
      <alignment vertical="center"/>
    </xf>
    <xf numFmtId="0" fontId="17" fillId="8" borderId="48" xfId="0" applyFont="1" applyFill="1" applyBorder="1" applyAlignment="1">
      <alignment vertical="center"/>
    </xf>
    <xf numFmtId="0" fontId="8" fillId="6" borderId="18" xfId="0" applyFont="1" applyFill="1" applyBorder="1" applyAlignment="1">
      <alignment vertical="center"/>
    </xf>
    <xf numFmtId="49" fontId="13" fillId="7" borderId="49" xfId="0" applyNumberFormat="1" applyFont="1" applyFill="1" applyBorder="1" applyAlignment="1">
      <alignment vertical="center"/>
    </xf>
    <xf numFmtId="0" fontId="13" fillId="7" borderId="50" xfId="0" applyNumberFormat="1" applyFont="1" applyFill="1" applyBorder="1" applyAlignment="1">
      <alignment vertical="center"/>
    </xf>
    <xf numFmtId="0" fontId="13" fillId="7" borderId="51" xfId="0" applyNumberFormat="1" applyFont="1" applyFill="1" applyBorder="1" applyAlignment="1">
      <alignment vertical="center"/>
    </xf>
    <xf numFmtId="0" fontId="14" fillId="6" borderId="19" xfId="0" applyFont="1" applyFill="1" applyBorder="1" applyAlignment="1">
      <alignment vertical="center"/>
    </xf>
    <xf numFmtId="164" fontId="14" fillId="2" borderId="19" xfId="0" applyNumberFormat="1" applyFont="1" applyFill="1" applyBorder="1" applyAlignment="1">
      <alignment vertical="center"/>
    </xf>
    <xf numFmtId="49" fontId="13" fillId="7" borderId="34" xfId="0" applyNumberFormat="1" applyFont="1" applyFill="1" applyBorder="1" applyAlignment="1">
      <alignment vertical="center"/>
    </xf>
    <xf numFmtId="165" fontId="13" fillId="7" borderId="35" xfId="0" applyNumberFormat="1" applyFont="1" applyFill="1" applyBorder="1" applyAlignment="1">
      <alignment vertical="center"/>
    </xf>
    <xf numFmtId="165" fontId="13" fillId="7" borderId="36" xfId="0" applyNumberFormat="1" applyFont="1" applyFill="1" applyBorder="1" applyAlignment="1">
      <alignment vertical="center"/>
    </xf>
    <xf numFmtId="49" fontId="18" fillId="8" borderId="19" xfId="0" applyNumberFormat="1" applyFont="1" applyFill="1" applyBorder="1" applyAlignment="1">
      <alignment vertical="center"/>
    </xf>
    <xf numFmtId="49" fontId="14" fillId="7" borderId="20" xfId="0" applyNumberFormat="1" applyFont="1" applyFill="1" applyBorder="1" applyAlignment="1">
      <alignment horizontal="right" vertical="center"/>
    </xf>
    <xf numFmtId="49" fontId="2" fillId="7" borderId="31" xfId="0" applyNumberFormat="1" applyFont="1" applyFill="1" applyBorder="1" applyAlignment="1">
      <alignment horizontal="right"/>
    </xf>
    <xf numFmtId="0" fontId="3" fillId="3" borderId="56" xfId="0" applyFont="1" applyFill="1" applyBorder="1" applyAlignment="1">
      <alignment horizontal="right" vertical="center"/>
    </xf>
    <xf numFmtId="3" fontId="3" fillId="3" borderId="56" xfId="0" applyNumberFormat="1" applyFont="1" applyFill="1" applyBorder="1" applyAlignment="1">
      <alignment horizontal="right" vertical="center"/>
    </xf>
    <xf numFmtId="169" fontId="2" fillId="0" borderId="52" xfId="1" applyNumberFormat="1" applyFont="1" applyBorder="1" applyAlignment="1">
      <alignment horizontal="center"/>
    </xf>
    <xf numFmtId="0" fontId="0" fillId="2" borderId="58" xfId="0" applyFont="1" applyFill="1" applyBorder="1" applyAlignment="1"/>
    <xf numFmtId="0" fontId="2" fillId="2" borderId="59" xfId="0" applyFont="1" applyFill="1" applyBorder="1" applyAlignment="1">
      <alignment wrapText="1"/>
    </xf>
    <xf numFmtId="49" fontId="8" fillId="3" borderId="55" xfId="0" applyNumberFormat="1" applyFont="1" applyFill="1" applyBorder="1" applyAlignment="1">
      <alignment vertical="center" wrapText="1"/>
    </xf>
    <xf numFmtId="49" fontId="2" fillId="2" borderId="55" xfId="0" applyNumberFormat="1" applyFont="1" applyFill="1" applyBorder="1" applyAlignment="1">
      <alignment vertical="center" wrapText="1"/>
    </xf>
    <xf numFmtId="164" fontId="8" fillId="5" borderId="29" xfId="0" applyNumberFormat="1" applyFont="1" applyFill="1" applyBorder="1" applyAlignment="1">
      <alignment vertical="center"/>
    </xf>
    <xf numFmtId="3" fontId="11" fillId="0" borderId="52" xfId="0" applyNumberFormat="1" applyFont="1" applyBorder="1" applyAlignment="1">
      <alignment horizontal="right"/>
    </xf>
    <xf numFmtId="3" fontId="11" fillId="9" borderId="52" xfId="0" applyNumberFormat="1" applyFont="1" applyFill="1" applyBorder="1" applyAlignment="1">
      <alignment horizontal="right"/>
    </xf>
    <xf numFmtId="49" fontId="3" fillId="3" borderId="13" xfId="0" applyNumberFormat="1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3" fontId="3" fillId="3" borderId="13" xfId="0" applyNumberFormat="1" applyFont="1" applyFill="1" applyBorder="1" applyAlignment="1">
      <alignment horizontal="right" vertical="center"/>
    </xf>
    <xf numFmtId="3" fontId="13" fillId="0" borderId="52" xfId="0" applyNumberFormat="1" applyFont="1" applyBorder="1" applyAlignment="1">
      <alignment horizontal="left"/>
    </xf>
    <xf numFmtId="3" fontId="11" fillId="0" borderId="52" xfId="0" applyNumberFormat="1" applyFont="1" applyBorder="1" applyAlignment="1">
      <alignment horizontal="left"/>
    </xf>
    <xf numFmtId="3" fontId="11" fillId="0" borderId="52" xfId="0" applyNumberFormat="1" applyFont="1" applyBorder="1" applyAlignment="1">
      <alignment horizontal="left" wrapText="1"/>
    </xf>
    <xf numFmtId="0" fontId="11" fillId="0" borderId="52" xfId="0" applyFont="1" applyBorder="1" applyAlignment="1">
      <alignment horizontal="right"/>
    </xf>
    <xf numFmtId="0" fontId="0" fillId="0" borderId="19" xfId="0" applyNumberFormat="1" applyFont="1" applyFill="1" applyBorder="1" applyAlignment="1"/>
    <xf numFmtId="167" fontId="11" fillId="0" borderId="52" xfId="1" applyNumberFormat="1" applyFont="1" applyBorder="1" applyAlignment="1">
      <alignment horizontal="center"/>
    </xf>
    <xf numFmtId="167" fontId="9" fillId="0" borderId="52" xfId="1" applyNumberFormat="1" applyFont="1" applyBorder="1" applyAlignment="1">
      <alignment horizontal="center"/>
    </xf>
    <xf numFmtId="49" fontId="10" fillId="3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49" fontId="16" fillId="8" borderId="37" xfId="0" applyNumberFormat="1" applyFont="1" applyFill="1" applyBorder="1" applyAlignment="1">
      <alignment vertical="center"/>
    </xf>
    <xf numFmtId="0" fontId="14" fillId="8" borderId="38" xfId="0" applyFont="1" applyFill="1" applyBorder="1" applyAlignment="1">
      <alignment vertical="center"/>
    </xf>
    <xf numFmtId="49" fontId="3" fillId="3" borderId="5" xfId="0" applyNumberFormat="1" applyFont="1" applyFill="1" applyBorder="1" applyAlignment="1">
      <alignment wrapText="1"/>
    </xf>
    <xf numFmtId="0" fontId="3" fillId="4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>
      <alignment wrapText="1"/>
    </xf>
    <xf numFmtId="0" fontId="2" fillId="2" borderId="5" xfId="0" applyFont="1" applyFill="1" applyBorder="1" applyAlignment="1">
      <alignment wrapText="1"/>
    </xf>
    <xf numFmtId="49" fontId="2" fillId="2" borderId="5" xfId="0" applyNumberFormat="1" applyFont="1" applyFill="1" applyBorder="1" applyAlignment="1"/>
    <xf numFmtId="0" fontId="2" fillId="2" borderId="5" xfId="0" applyFont="1" applyFill="1" applyBorder="1" applyAlignment="1"/>
    <xf numFmtId="0" fontId="9" fillId="0" borderId="52" xfId="0" applyFont="1" applyBorder="1" applyAlignment="1">
      <alignment horizontal="left" wrapText="1"/>
    </xf>
    <xf numFmtId="0" fontId="9" fillId="0" borderId="52" xfId="0" applyFont="1" applyFill="1" applyBorder="1" applyAlignment="1">
      <alignment horizontal="left"/>
    </xf>
    <xf numFmtId="0" fontId="9" fillId="0" borderId="52" xfId="0" applyFont="1" applyBorder="1" applyAlignment="1">
      <alignment horizontal="left"/>
    </xf>
    <xf numFmtId="0" fontId="9" fillId="9" borderId="52" xfId="0" applyFont="1" applyFill="1" applyBorder="1" applyAlignment="1">
      <alignment horizontal="left"/>
    </xf>
    <xf numFmtId="0" fontId="9" fillId="0" borderId="52" xfId="0" applyFont="1" applyFill="1" applyBorder="1" applyAlignment="1">
      <alignment horizontal="left" wrapText="1"/>
    </xf>
    <xf numFmtId="17" fontId="9" fillId="0" borderId="52" xfId="0" applyNumberFormat="1" applyFont="1" applyBorder="1" applyAlignment="1">
      <alignment horizontal="left"/>
    </xf>
    <xf numFmtId="3" fontId="9" fillId="9" borderId="52" xfId="0" applyNumberFormat="1" applyFont="1" applyFill="1" applyBorder="1" applyAlignment="1">
      <alignment horizontal="left"/>
    </xf>
  </cellXfs>
  <cellStyles count="10">
    <cellStyle name="Millares" xfId="1" builtinId="3"/>
    <cellStyle name="Millares 2" xfId="4"/>
    <cellStyle name="Millares 3" xfId="3"/>
    <cellStyle name="Moneda 2" xfId="5"/>
    <cellStyle name="Normal" xfId="0" builtinId="0"/>
    <cellStyle name="Normal 2" xfId="6"/>
    <cellStyle name="Normal 3" xfId="2"/>
    <cellStyle name="Normal 4" xfId="7"/>
    <cellStyle name="Normal 4 2" xfId="8"/>
    <cellStyle name="Porcentaje 2" xfId="9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285751</xdr:colOff>
      <xdr:row>0</xdr:row>
      <xdr:rowOff>0</xdr:rowOff>
    </xdr:from>
    <xdr:to>
      <xdr:col>5</xdr:col>
      <xdr:colOff>676276</xdr:colOff>
      <xdr:row>7</xdr:row>
      <xdr:rowOff>149345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85751" y="0"/>
          <a:ext cx="5048250" cy="148284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N94"/>
  <sheetViews>
    <sheetView tabSelected="1" topLeftCell="A53" workbookViewId="0">
      <selection activeCell="I68" sqref="I68"/>
    </sheetView>
  </sheetViews>
  <sheetFormatPr baseColWidth="10" defaultColWidth="10.85546875" defaultRowHeight="11.25" customHeight="1"/>
  <cols>
    <col min="1" max="1" width="4.42578125" style="1" customWidth="1"/>
    <col min="2" max="2" width="22.140625" style="1" customWidth="1"/>
    <col min="3" max="3" width="19.42578125" style="1" customWidth="1"/>
    <col min="4" max="4" width="9.42578125" style="1" customWidth="1"/>
    <col min="5" max="5" width="14.42578125" style="1" customWidth="1"/>
    <col min="6" max="6" width="11" style="1" customWidth="1"/>
    <col min="7" max="7" width="17" style="1" customWidth="1"/>
    <col min="8" max="248" width="10.85546875" style="1" customWidth="1"/>
  </cols>
  <sheetData>
    <row r="1" spans="1:7" ht="15" customHeight="1">
      <c r="A1" s="2"/>
      <c r="B1" s="2"/>
      <c r="C1" s="2"/>
      <c r="D1" s="2"/>
      <c r="E1" s="2"/>
      <c r="F1" s="2"/>
      <c r="G1" s="2"/>
    </row>
    <row r="2" spans="1:7" ht="15" customHeight="1">
      <c r="A2" s="2"/>
      <c r="B2" s="2"/>
      <c r="C2" s="2"/>
      <c r="D2" s="2"/>
      <c r="E2" s="2"/>
      <c r="F2" s="2"/>
      <c r="G2" s="2"/>
    </row>
    <row r="3" spans="1:7" ht="15" customHeight="1">
      <c r="A3" s="2"/>
      <c r="B3" s="2"/>
      <c r="C3" s="2"/>
      <c r="D3" s="2"/>
      <c r="E3" s="2"/>
      <c r="F3" s="2"/>
      <c r="G3" s="2"/>
    </row>
    <row r="4" spans="1:7" ht="15" customHeight="1">
      <c r="A4" s="2"/>
      <c r="B4" s="2"/>
      <c r="C4" s="2"/>
      <c r="D4" s="2"/>
      <c r="E4" s="2"/>
      <c r="F4" s="2"/>
      <c r="G4" s="2"/>
    </row>
    <row r="5" spans="1:7" ht="15" customHeight="1">
      <c r="A5" s="2"/>
      <c r="B5" s="2"/>
      <c r="C5" s="2"/>
      <c r="D5" s="2"/>
      <c r="E5" s="2"/>
      <c r="F5" s="2"/>
      <c r="G5" s="2"/>
    </row>
    <row r="6" spans="1:7" ht="15" customHeight="1">
      <c r="A6" s="2"/>
      <c r="B6" s="2"/>
      <c r="C6" s="2"/>
      <c r="D6" s="2"/>
      <c r="E6" s="2"/>
      <c r="F6" s="2"/>
      <c r="G6" s="2"/>
    </row>
    <row r="7" spans="1:7" ht="15" customHeight="1">
      <c r="A7" s="2"/>
      <c r="B7" s="2"/>
      <c r="C7" s="2"/>
      <c r="D7" s="2"/>
      <c r="E7" s="2"/>
      <c r="F7" s="2"/>
      <c r="G7" s="2"/>
    </row>
    <row r="8" spans="1:7" ht="15" customHeight="1">
      <c r="A8" s="2"/>
      <c r="B8" s="120"/>
      <c r="C8" s="3"/>
      <c r="D8" s="2"/>
      <c r="E8" s="3"/>
      <c r="F8" s="3"/>
      <c r="G8" s="3"/>
    </row>
    <row r="9" spans="1:7" ht="12" customHeight="1">
      <c r="A9" s="7"/>
      <c r="B9" s="122" t="s">
        <v>0</v>
      </c>
      <c r="C9" s="147" t="s">
        <v>95</v>
      </c>
      <c r="D9" s="19"/>
      <c r="E9" s="141" t="s">
        <v>1</v>
      </c>
      <c r="F9" s="142"/>
      <c r="G9" s="36">
        <v>55</v>
      </c>
    </row>
    <row r="10" spans="1:7" ht="18" customHeight="1">
      <c r="A10" s="7"/>
      <c r="B10" s="123" t="s">
        <v>2</v>
      </c>
      <c r="C10" s="148" t="s">
        <v>96</v>
      </c>
      <c r="D10" s="19"/>
      <c r="E10" s="143" t="s">
        <v>3</v>
      </c>
      <c r="F10" s="144"/>
      <c r="G10" s="152" t="s">
        <v>65</v>
      </c>
    </row>
    <row r="11" spans="1:7" ht="18" customHeight="1">
      <c r="A11" s="7"/>
      <c r="B11" s="123" t="s">
        <v>4</v>
      </c>
      <c r="C11" s="149" t="s">
        <v>97</v>
      </c>
      <c r="D11" s="19"/>
      <c r="E11" s="143" t="s">
        <v>108</v>
      </c>
      <c r="F11" s="144"/>
      <c r="G11" s="153">
        <v>40000</v>
      </c>
    </row>
    <row r="12" spans="1:7" ht="18" customHeight="1">
      <c r="A12" s="7"/>
      <c r="B12" s="123" t="s">
        <v>5</v>
      </c>
      <c r="C12" s="149" t="s">
        <v>70</v>
      </c>
      <c r="D12" s="19"/>
      <c r="E12" s="16" t="s">
        <v>6</v>
      </c>
      <c r="F12" s="17"/>
      <c r="G12" s="153">
        <f>+G9*G11</f>
        <v>2200000</v>
      </c>
    </row>
    <row r="13" spans="1:7" ht="18" customHeight="1">
      <c r="A13" s="7"/>
      <c r="B13" s="123" t="s">
        <v>7</v>
      </c>
      <c r="C13" s="150" t="s">
        <v>64</v>
      </c>
      <c r="D13" s="19"/>
      <c r="E13" s="143" t="s">
        <v>8</v>
      </c>
      <c r="F13" s="144"/>
      <c r="G13" s="149" t="s">
        <v>76</v>
      </c>
    </row>
    <row r="14" spans="1:7" ht="34.5" customHeight="1">
      <c r="A14" s="7"/>
      <c r="B14" s="123" t="s">
        <v>9</v>
      </c>
      <c r="C14" s="151" t="s">
        <v>98</v>
      </c>
      <c r="D14" s="19"/>
      <c r="E14" s="143" t="s">
        <v>10</v>
      </c>
      <c r="F14" s="144"/>
      <c r="G14" s="152">
        <v>44986</v>
      </c>
    </row>
    <row r="15" spans="1:7" ht="18" customHeight="1">
      <c r="A15" s="7"/>
      <c r="B15" s="123" t="s">
        <v>11</v>
      </c>
      <c r="C15" s="152">
        <v>44713</v>
      </c>
      <c r="D15" s="19"/>
      <c r="E15" s="145" t="s">
        <v>12</v>
      </c>
      <c r="F15" s="146"/>
      <c r="G15" s="149" t="s">
        <v>99</v>
      </c>
    </row>
    <row r="16" spans="1:7" ht="12" customHeight="1">
      <c r="A16" s="2"/>
      <c r="B16" s="121"/>
      <c r="C16" s="21"/>
      <c r="D16" s="22"/>
      <c r="E16" s="23"/>
      <c r="F16" s="23"/>
      <c r="G16" s="24"/>
    </row>
    <row r="17" spans="1:7" ht="12" customHeight="1">
      <c r="A17" s="5"/>
      <c r="B17" s="137" t="s">
        <v>13</v>
      </c>
      <c r="C17" s="138"/>
      <c r="D17" s="138"/>
      <c r="E17" s="138"/>
      <c r="F17" s="138"/>
      <c r="G17" s="138"/>
    </row>
    <row r="18" spans="1:7" ht="12" customHeight="1">
      <c r="A18" s="2"/>
      <c r="B18" s="25"/>
      <c r="C18" s="26"/>
      <c r="D18" s="26"/>
      <c r="E18" s="26"/>
      <c r="F18" s="27"/>
      <c r="G18" s="27"/>
    </row>
    <row r="19" spans="1:7" ht="12" customHeight="1">
      <c r="A19" s="4"/>
      <c r="B19" s="28" t="s">
        <v>14</v>
      </c>
      <c r="C19" s="29"/>
      <c r="D19" s="30"/>
      <c r="E19" s="30"/>
      <c r="F19" s="30"/>
      <c r="G19" s="30"/>
    </row>
    <row r="20" spans="1:7" ht="24" customHeight="1">
      <c r="A20" s="5"/>
      <c r="B20" s="31" t="s">
        <v>15</v>
      </c>
      <c r="C20" s="31" t="s">
        <v>16</v>
      </c>
      <c r="D20" s="31" t="s">
        <v>17</v>
      </c>
      <c r="E20" s="31" t="s">
        <v>18</v>
      </c>
      <c r="F20" s="31" t="s">
        <v>19</v>
      </c>
      <c r="G20" s="31" t="s">
        <v>20</v>
      </c>
    </row>
    <row r="21" spans="1:7" ht="12.75" customHeight="1">
      <c r="A21" s="7"/>
      <c r="B21" s="32" t="s">
        <v>100</v>
      </c>
      <c r="C21" s="33" t="s">
        <v>21</v>
      </c>
      <c r="D21" s="135">
        <v>0.4</v>
      </c>
      <c r="E21" s="125" t="s">
        <v>26</v>
      </c>
      <c r="F21" s="34">
        <v>25000</v>
      </c>
      <c r="G21" s="34">
        <f>D21*F21</f>
        <v>10000</v>
      </c>
    </row>
    <row r="22" spans="1:7" ht="12.75" customHeight="1">
      <c r="A22" s="7"/>
      <c r="B22" s="35" t="s">
        <v>77</v>
      </c>
      <c r="C22" s="33" t="s">
        <v>21</v>
      </c>
      <c r="D22" s="135">
        <v>0.25</v>
      </c>
      <c r="E22" s="125" t="s">
        <v>71</v>
      </c>
      <c r="F22" s="34">
        <v>25000</v>
      </c>
      <c r="G22" s="34">
        <f t="shared" ref="G22:G27" si="0">D22*F22</f>
        <v>6250</v>
      </c>
    </row>
    <row r="23" spans="1:7" ht="12.75" customHeight="1">
      <c r="A23" s="7"/>
      <c r="B23" s="35" t="s">
        <v>78</v>
      </c>
      <c r="C23" s="33" t="s">
        <v>21</v>
      </c>
      <c r="D23" s="135">
        <v>0.25</v>
      </c>
      <c r="E23" s="125" t="s">
        <v>66</v>
      </c>
      <c r="F23" s="34">
        <v>25000</v>
      </c>
      <c r="G23" s="34">
        <f t="shared" si="0"/>
        <v>6250</v>
      </c>
    </row>
    <row r="24" spans="1:7" ht="12.75" customHeight="1">
      <c r="A24" s="7"/>
      <c r="B24" s="36" t="s">
        <v>79</v>
      </c>
      <c r="C24" s="33" t="s">
        <v>21</v>
      </c>
      <c r="D24" s="135">
        <v>0.25</v>
      </c>
      <c r="E24" s="125" t="s">
        <v>27</v>
      </c>
      <c r="F24" s="34">
        <v>25000</v>
      </c>
      <c r="G24" s="34">
        <f t="shared" si="0"/>
        <v>6250</v>
      </c>
    </row>
    <row r="25" spans="1:7" ht="12.75" customHeight="1">
      <c r="A25" s="7"/>
      <c r="B25" s="36" t="s">
        <v>80</v>
      </c>
      <c r="C25" s="33" t="s">
        <v>21</v>
      </c>
      <c r="D25" s="135">
        <v>0.25</v>
      </c>
      <c r="E25" s="125" t="s">
        <v>26</v>
      </c>
      <c r="F25" s="34">
        <v>25000</v>
      </c>
      <c r="G25" s="34">
        <f t="shared" si="0"/>
        <v>6250</v>
      </c>
    </row>
    <row r="26" spans="1:7" ht="12.75" customHeight="1">
      <c r="A26" s="7"/>
      <c r="B26" s="36" t="s">
        <v>72</v>
      </c>
      <c r="C26" s="33" t="s">
        <v>21</v>
      </c>
      <c r="D26" s="135">
        <v>0.25</v>
      </c>
      <c r="E26" s="125" t="s">
        <v>26</v>
      </c>
      <c r="F26" s="34">
        <v>25000</v>
      </c>
      <c r="G26" s="34">
        <f t="shared" si="0"/>
        <v>6250</v>
      </c>
    </row>
    <row r="27" spans="1:7" ht="12.75" customHeight="1">
      <c r="A27" s="7"/>
      <c r="B27" s="36" t="s">
        <v>69</v>
      </c>
      <c r="C27" s="37" t="s">
        <v>21</v>
      </c>
      <c r="D27" s="136">
        <v>0.5</v>
      </c>
      <c r="E27" s="20" t="s">
        <v>68</v>
      </c>
      <c r="F27" s="34">
        <v>25000</v>
      </c>
      <c r="G27" s="34">
        <f t="shared" si="0"/>
        <v>12500</v>
      </c>
    </row>
    <row r="28" spans="1:7" ht="12.75" customHeight="1">
      <c r="A28" s="5"/>
      <c r="B28" s="8" t="s">
        <v>22</v>
      </c>
      <c r="C28" s="9"/>
      <c r="D28" s="9"/>
      <c r="E28" s="9"/>
      <c r="F28" s="10"/>
      <c r="G28" s="11">
        <f>SUM(G21:G27)</f>
        <v>53750</v>
      </c>
    </row>
    <row r="29" spans="1:7" ht="12" customHeight="1">
      <c r="A29" s="2"/>
      <c r="B29" s="25"/>
      <c r="C29" s="27"/>
      <c r="D29" s="27"/>
      <c r="E29" s="27"/>
      <c r="F29" s="38"/>
      <c r="G29" s="38"/>
    </row>
    <row r="30" spans="1:7" ht="12" customHeight="1">
      <c r="A30" s="4"/>
      <c r="B30" s="39" t="s">
        <v>23</v>
      </c>
      <c r="C30" s="40"/>
      <c r="D30" s="41"/>
      <c r="E30" s="41"/>
      <c r="F30" s="42"/>
      <c r="G30" s="42"/>
    </row>
    <row r="31" spans="1:7" ht="24" customHeight="1">
      <c r="A31" s="4"/>
      <c r="B31" s="43" t="s">
        <v>15</v>
      </c>
      <c r="C31" s="44" t="s">
        <v>16</v>
      </c>
      <c r="D31" s="44" t="s">
        <v>17</v>
      </c>
      <c r="E31" s="43" t="s">
        <v>18</v>
      </c>
      <c r="F31" s="44" t="s">
        <v>19</v>
      </c>
      <c r="G31" s="43" t="s">
        <v>20</v>
      </c>
    </row>
    <row r="32" spans="1:7" ht="12" customHeight="1">
      <c r="A32" s="4"/>
      <c r="B32" s="45"/>
      <c r="C32" s="46"/>
      <c r="D32" s="46"/>
      <c r="E32" s="46"/>
      <c r="F32" s="47"/>
      <c r="G32" s="48"/>
    </row>
    <row r="33" spans="1:8" ht="12" customHeight="1">
      <c r="A33" s="4"/>
      <c r="B33" s="12" t="s">
        <v>24</v>
      </c>
      <c r="C33" s="13"/>
      <c r="D33" s="13"/>
      <c r="E33" s="13"/>
      <c r="F33" s="14"/>
      <c r="G33" s="15"/>
    </row>
    <row r="34" spans="1:8" ht="12" customHeight="1">
      <c r="A34" s="2"/>
      <c r="B34" s="49"/>
      <c r="C34" s="50"/>
      <c r="D34" s="50"/>
      <c r="E34" s="50"/>
      <c r="F34" s="51"/>
      <c r="G34" s="51"/>
    </row>
    <row r="35" spans="1:8" ht="12" customHeight="1">
      <c r="A35" s="4"/>
      <c r="B35" s="39" t="s">
        <v>25</v>
      </c>
      <c r="C35" s="40"/>
      <c r="D35" s="41"/>
      <c r="E35" s="41"/>
      <c r="F35" s="42"/>
      <c r="G35" s="42"/>
    </row>
    <row r="36" spans="1:8" ht="24" customHeight="1">
      <c r="A36" s="4"/>
      <c r="B36" s="52" t="s">
        <v>15</v>
      </c>
      <c r="C36" s="52" t="s">
        <v>114</v>
      </c>
      <c r="D36" s="52" t="s">
        <v>115</v>
      </c>
      <c r="E36" s="52" t="s">
        <v>18</v>
      </c>
      <c r="F36" s="53" t="s">
        <v>19</v>
      </c>
      <c r="G36" s="52" t="s">
        <v>20</v>
      </c>
    </row>
    <row r="37" spans="1:8" ht="12.75" customHeight="1">
      <c r="A37" s="7"/>
      <c r="B37" s="54" t="s">
        <v>101</v>
      </c>
      <c r="C37" s="55" t="s">
        <v>116</v>
      </c>
      <c r="D37" s="119">
        <v>0.4</v>
      </c>
      <c r="E37" s="56" t="s">
        <v>102</v>
      </c>
      <c r="F37" s="56">
        <v>125000</v>
      </c>
      <c r="G37" s="57">
        <f>D37*F37</f>
        <v>50000</v>
      </c>
    </row>
    <row r="38" spans="1:8" ht="12.75" customHeight="1">
      <c r="A38" s="7"/>
      <c r="B38" s="54" t="s">
        <v>103</v>
      </c>
      <c r="C38" s="55" t="s">
        <v>116</v>
      </c>
      <c r="D38" s="119">
        <v>0.25</v>
      </c>
      <c r="E38" s="56" t="s">
        <v>71</v>
      </c>
      <c r="F38" s="56">
        <v>125000</v>
      </c>
      <c r="G38" s="57">
        <f>D38*F38</f>
        <v>31250</v>
      </c>
    </row>
    <row r="39" spans="1:8" ht="12.75" customHeight="1">
      <c r="A39" s="7"/>
      <c r="B39" s="54" t="s">
        <v>81</v>
      </c>
      <c r="C39" s="55" t="s">
        <v>116</v>
      </c>
      <c r="D39" s="119">
        <v>0.25</v>
      </c>
      <c r="E39" s="56" t="s">
        <v>67</v>
      </c>
      <c r="F39" s="56">
        <v>125000</v>
      </c>
      <c r="G39" s="57">
        <f>D39*F39</f>
        <v>31250</v>
      </c>
    </row>
    <row r="40" spans="1:8" ht="12.75" customHeight="1">
      <c r="A40" s="7"/>
      <c r="B40" s="54" t="s">
        <v>83</v>
      </c>
      <c r="C40" s="55" t="s">
        <v>116</v>
      </c>
      <c r="D40" s="119">
        <v>0.1</v>
      </c>
      <c r="E40" s="56" t="s">
        <v>28</v>
      </c>
      <c r="F40" s="56">
        <v>125000</v>
      </c>
      <c r="G40" s="57">
        <f t="shared" ref="G40:G42" si="1">D40*F40</f>
        <v>12500</v>
      </c>
    </row>
    <row r="41" spans="1:8" ht="12.75" customHeight="1">
      <c r="A41" s="7"/>
      <c r="B41" s="54" t="s">
        <v>84</v>
      </c>
      <c r="C41" s="55" t="s">
        <v>116</v>
      </c>
      <c r="D41" s="119">
        <v>0.1</v>
      </c>
      <c r="E41" s="56" t="s">
        <v>29</v>
      </c>
      <c r="F41" s="56">
        <v>125000</v>
      </c>
      <c r="G41" s="57">
        <f t="shared" si="1"/>
        <v>12500</v>
      </c>
      <c r="H41" s="134"/>
    </row>
    <row r="42" spans="1:8" ht="12.75" customHeight="1">
      <c r="A42" s="7"/>
      <c r="B42" s="54" t="s">
        <v>85</v>
      </c>
      <c r="C42" s="55" t="s">
        <v>116</v>
      </c>
      <c r="D42" s="119">
        <v>0.5</v>
      </c>
      <c r="E42" s="56" t="s">
        <v>104</v>
      </c>
      <c r="F42" s="56">
        <v>125000</v>
      </c>
      <c r="G42" s="57">
        <f t="shared" si="1"/>
        <v>62500</v>
      </c>
      <c r="H42" s="134"/>
    </row>
    <row r="43" spans="1:8" ht="12.75" customHeight="1">
      <c r="A43" s="4"/>
      <c r="B43" s="12" t="s">
        <v>30</v>
      </c>
      <c r="C43" s="13"/>
      <c r="D43" s="13"/>
      <c r="E43" s="117"/>
      <c r="F43" s="117"/>
      <c r="G43" s="118">
        <f>SUM(G37:G42)</f>
        <v>200000</v>
      </c>
    </row>
    <row r="44" spans="1:8" ht="12" customHeight="1">
      <c r="A44" s="2"/>
      <c r="B44" s="49"/>
      <c r="C44" s="50"/>
      <c r="D44" s="50"/>
      <c r="E44" s="50"/>
      <c r="F44" s="51"/>
      <c r="G44" s="51"/>
    </row>
    <row r="45" spans="1:8" ht="12" customHeight="1">
      <c r="A45" s="4"/>
      <c r="B45" s="39" t="s">
        <v>31</v>
      </c>
      <c r="C45" s="40"/>
      <c r="D45" s="41"/>
      <c r="E45" s="41"/>
      <c r="F45" s="42"/>
      <c r="G45" s="42"/>
    </row>
    <row r="46" spans="1:8" ht="24" customHeight="1">
      <c r="A46" s="4"/>
      <c r="B46" s="58" t="s">
        <v>32</v>
      </c>
      <c r="C46" s="58" t="s">
        <v>33</v>
      </c>
      <c r="D46" s="58" t="s">
        <v>34</v>
      </c>
      <c r="E46" s="58" t="s">
        <v>18</v>
      </c>
      <c r="F46" s="58" t="s">
        <v>19</v>
      </c>
      <c r="G46" s="58" t="s">
        <v>20</v>
      </c>
    </row>
    <row r="47" spans="1:8" ht="12.75" customHeight="1">
      <c r="A47" s="5"/>
      <c r="B47" s="130" t="s">
        <v>35</v>
      </c>
      <c r="C47" s="33" t="s">
        <v>75</v>
      </c>
      <c r="D47" s="20">
        <v>200</v>
      </c>
      <c r="E47" s="125" t="s">
        <v>82</v>
      </c>
      <c r="F47" s="20">
        <v>800</v>
      </c>
      <c r="G47" s="126">
        <f>D47*F47</f>
        <v>160000</v>
      </c>
    </row>
    <row r="48" spans="1:8" ht="12.75" customHeight="1">
      <c r="A48" s="5"/>
      <c r="B48" s="130" t="s">
        <v>37</v>
      </c>
      <c r="C48" s="33"/>
      <c r="D48" s="20"/>
      <c r="E48" s="125"/>
      <c r="F48" s="20"/>
      <c r="G48" s="126"/>
    </row>
    <row r="49" spans="1:7" ht="12.75" customHeight="1">
      <c r="A49" s="5"/>
      <c r="B49" s="131" t="s">
        <v>86</v>
      </c>
      <c r="C49" s="33" t="s">
        <v>87</v>
      </c>
      <c r="D49" s="20">
        <v>10</v>
      </c>
      <c r="E49" s="125" t="s">
        <v>105</v>
      </c>
      <c r="F49" s="20">
        <v>2500</v>
      </c>
      <c r="G49" s="126">
        <f t="shared" ref="G49:G57" si="2">D49*F49</f>
        <v>25000</v>
      </c>
    </row>
    <row r="50" spans="1:7" ht="12.75" customHeight="1">
      <c r="A50" s="5"/>
      <c r="B50" s="131" t="s">
        <v>88</v>
      </c>
      <c r="C50" s="33" t="s">
        <v>89</v>
      </c>
      <c r="D50" s="20">
        <v>1</v>
      </c>
      <c r="E50" s="125" t="s">
        <v>105</v>
      </c>
      <c r="F50" s="20">
        <v>20000</v>
      </c>
      <c r="G50" s="126">
        <f t="shared" si="2"/>
        <v>20000</v>
      </c>
    </row>
    <row r="51" spans="1:7" ht="12.75" customHeight="1">
      <c r="A51" s="5"/>
      <c r="B51" s="130" t="s">
        <v>74</v>
      </c>
      <c r="C51" s="33"/>
      <c r="D51" s="20"/>
      <c r="E51" s="125"/>
      <c r="F51" s="20"/>
      <c r="G51" s="126"/>
    </row>
    <row r="52" spans="1:7" ht="12.75" customHeight="1">
      <c r="A52" s="5"/>
      <c r="B52" s="131" t="s">
        <v>106</v>
      </c>
      <c r="C52" s="33" t="s">
        <v>89</v>
      </c>
      <c r="D52" s="20">
        <v>0.5</v>
      </c>
      <c r="E52" s="125" t="s">
        <v>111</v>
      </c>
      <c r="F52" s="20">
        <v>31000</v>
      </c>
      <c r="G52" s="126">
        <f t="shared" ref="G52" si="3">D52*F52</f>
        <v>15500</v>
      </c>
    </row>
    <row r="53" spans="1:7" ht="12.75" customHeight="1">
      <c r="A53" s="5"/>
      <c r="B53" s="130" t="s">
        <v>36</v>
      </c>
      <c r="C53" s="33"/>
      <c r="D53" s="20"/>
      <c r="E53" s="125"/>
      <c r="F53" s="20"/>
      <c r="G53" s="126"/>
    </row>
    <row r="54" spans="1:7" ht="12.75" customHeight="1">
      <c r="A54" s="5"/>
      <c r="B54" s="131" t="s">
        <v>90</v>
      </c>
      <c r="C54" s="33" t="s">
        <v>75</v>
      </c>
      <c r="D54" s="20">
        <v>300</v>
      </c>
      <c r="E54" s="125" t="s">
        <v>107</v>
      </c>
      <c r="F54" s="20">
        <v>1460</v>
      </c>
      <c r="G54" s="126">
        <f t="shared" si="2"/>
        <v>438000</v>
      </c>
    </row>
    <row r="55" spans="1:7" ht="12.75" customHeight="1">
      <c r="A55" s="5"/>
      <c r="B55" s="132" t="s">
        <v>91</v>
      </c>
      <c r="C55" s="33" t="s">
        <v>75</v>
      </c>
      <c r="D55" s="20">
        <v>250</v>
      </c>
      <c r="E55" s="125" t="s">
        <v>29</v>
      </c>
      <c r="F55" s="20">
        <v>1400</v>
      </c>
      <c r="G55" s="126">
        <f t="shared" si="2"/>
        <v>350000</v>
      </c>
    </row>
    <row r="56" spans="1:7" ht="12.75" customHeight="1">
      <c r="A56" s="5"/>
      <c r="B56" s="130" t="s">
        <v>39</v>
      </c>
      <c r="C56" s="33"/>
      <c r="D56" s="20"/>
      <c r="E56" s="125"/>
      <c r="F56" s="20"/>
      <c r="G56" s="126"/>
    </row>
    <row r="57" spans="1:7" ht="12.75" customHeight="1">
      <c r="A57" s="5"/>
      <c r="B57" s="131" t="s">
        <v>92</v>
      </c>
      <c r="C57" s="33" t="s">
        <v>73</v>
      </c>
      <c r="D57" s="20">
        <v>280</v>
      </c>
      <c r="E57" s="125" t="s">
        <v>68</v>
      </c>
      <c r="F57" s="20">
        <v>300</v>
      </c>
      <c r="G57" s="126">
        <f t="shared" si="2"/>
        <v>84000</v>
      </c>
    </row>
    <row r="58" spans="1:7" ht="13.5" customHeight="1">
      <c r="A58" s="4"/>
      <c r="B58" s="127" t="s">
        <v>38</v>
      </c>
      <c r="C58" s="128"/>
      <c r="D58" s="128"/>
      <c r="E58" s="128"/>
      <c r="F58" s="128"/>
      <c r="G58" s="129">
        <f>SUM(G47:G57)</f>
        <v>1092500</v>
      </c>
    </row>
    <row r="59" spans="1:7" ht="12" customHeight="1">
      <c r="A59" s="2"/>
      <c r="B59" s="49"/>
      <c r="C59" s="50"/>
      <c r="D59" s="50"/>
      <c r="E59" s="59"/>
      <c r="F59" s="51"/>
      <c r="G59" s="51"/>
    </row>
    <row r="60" spans="1:7" ht="12" customHeight="1">
      <c r="A60" s="4"/>
      <c r="B60" s="39" t="s">
        <v>39</v>
      </c>
      <c r="C60" s="40"/>
      <c r="D60" s="41"/>
      <c r="E60" s="41"/>
      <c r="F60" s="42"/>
      <c r="G60" s="42"/>
    </row>
    <row r="61" spans="1:7" ht="24" customHeight="1">
      <c r="A61" s="4"/>
      <c r="B61" s="60" t="s">
        <v>40</v>
      </c>
      <c r="C61" s="58" t="s">
        <v>33</v>
      </c>
      <c r="D61" s="58" t="s">
        <v>34</v>
      </c>
      <c r="E61" s="60" t="s">
        <v>18</v>
      </c>
      <c r="F61" s="58" t="s">
        <v>19</v>
      </c>
      <c r="G61" s="60" t="s">
        <v>20</v>
      </c>
    </row>
    <row r="62" spans="1:7" ht="15.75" customHeight="1">
      <c r="A62" s="5"/>
      <c r="B62" s="61" t="s">
        <v>93</v>
      </c>
      <c r="C62" s="62" t="s">
        <v>16</v>
      </c>
      <c r="D62" s="125">
        <v>1</v>
      </c>
      <c r="E62" s="133" t="s">
        <v>94</v>
      </c>
      <c r="F62" s="63">
        <v>30000</v>
      </c>
      <c r="G62" s="20">
        <f>+D62*F62</f>
        <v>30000</v>
      </c>
    </row>
    <row r="63" spans="1:7" ht="13.5" customHeight="1">
      <c r="A63" s="4"/>
      <c r="B63" s="12" t="s">
        <v>41</v>
      </c>
      <c r="C63" s="13"/>
      <c r="D63" s="117"/>
      <c r="E63" s="117"/>
      <c r="F63" s="117"/>
      <c r="G63" s="118">
        <f>SUM(G62:G62)</f>
        <v>30000</v>
      </c>
    </row>
    <row r="64" spans="1:7" ht="12" customHeight="1">
      <c r="A64" s="2"/>
      <c r="B64" s="64"/>
      <c r="C64" s="64"/>
      <c r="D64" s="64"/>
      <c r="E64" s="64"/>
      <c r="F64" s="65"/>
      <c r="G64" s="65"/>
    </row>
    <row r="65" spans="1:7" ht="12" customHeight="1">
      <c r="A65" s="7"/>
      <c r="B65" s="66" t="s">
        <v>42</v>
      </c>
      <c r="C65" s="67"/>
      <c r="D65" s="67"/>
      <c r="E65" s="67"/>
      <c r="F65" s="67"/>
      <c r="G65" s="68">
        <f>G28+G43+G58+G63+G33</f>
        <v>1376250</v>
      </c>
    </row>
    <row r="66" spans="1:7" ht="12" customHeight="1">
      <c r="A66" s="7"/>
      <c r="B66" s="69" t="s">
        <v>43</v>
      </c>
      <c r="C66" s="70"/>
      <c r="D66" s="70"/>
      <c r="E66" s="70"/>
      <c r="F66" s="70"/>
      <c r="G66" s="71">
        <f>G65*0.05</f>
        <v>68812.5</v>
      </c>
    </row>
    <row r="67" spans="1:7" ht="12" customHeight="1">
      <c r="A67" s="7"/>
      <c r="B67" s="72" t="s">
        <v>44</v>
      </c>
      <c r="C67" s="73"/>
      <c r="D67" s="73"/>
      <c r="E67" s="73"/>
      <c r="F67" s="73"/>
      <c r="G67" s="74">
        <f>G66+G65</f>
        <v>1445062.5</v>
      </c>
    </row>
    <row r="68" spans="1:7" ht="12" customHeight="1">
      <c r="A68" s="7"/>
      <c r="B68" s="69" t="s">
        <v>45</v>
      </c>
      <c r="C68" s="70"/>
      <c r="D68" s="70"/>
      <c r="E68" s="70"/>
      <c r="F68" s="70"/>
      <c r="G68" s="71">
        <f>G12</f>
        <v>2200000</v>
      </c>
    </row>
    <row r="69" spans="1:7" ht="12" customHeight="1">
      <c r="A69" s="7"/>
      <c r="B69" s="75" t="s">
        <v>46</v>
      </c>
      <c r="C69" s="76"/>
      <c r="D69" s="76"/>
      <c r="E69" s="76"/>
      <c r="F69" s="76"/>
      <c r="G69" s="124">
        <f>G68-G67</f>
        <v>754937.5</v>
      </c>
    </row>
    <row r="70" spans="1:7" ht="12" customHeight="1">
      <c r="A70" s="7"/>
      <c r="B70" s="77" t="s">
        <v>109</v>
      </c>
      <c r="C70" s="78"/>
      <c r="D70" s="78"/>
      <c r="E70" s="78"/>
      <c r="F70" s="78"/>
      <c r="G70" s="79"/>
    </row>
    <row r="71" spans="1:7" ht="12.75" customHeight="1" thickBot="1">
      <c r="A71" s="7"/>
      <c r="B71" s="80"/>
      <c r="C71" s="78"/>
      <c r="D71" s="78"/>
      <c r="E71" s="78"/>
      <c r="F71" s="78"/>
      <c r="G71" s="79"/>
    </row>
    <row r="72" spans="1:7" ht="12" customHeight="1">
      <c r="A72" s="7"/>
      <c r="B72" s="81" t="s">
        <v>110</v>
      </c>
      <c r="C72" s="82"/>
      <c r="D72" s="82"/>
      <c r="E72" s="82"/>
      <c r="F72" s="83"/>
      <c r="G72" s="79"/>
    </row>
    <row r="73" spans="1:7" ht="12" customHeight="1">
      <c r="A73" s="7"/>
      <c r="B73" s="84" t="s">
        <v>47</v>
      </c>
      <c r="C73" s="85"/>
      <c r="D73" s="85"/>
      <c r="E73" s="85"/>
      <c r="F73" s="86"/>
      <c r="G73" s="79"/>
    </row>
    <row r="74" spans="1:7" ht="12" customHeight="1">
      <c r="A74" s="7"/>
      <c r="B74" s="84" t="s">
        <v>48</v>
      </c>
      <c r="C74" s="85"/>
      <c r="D74" s="85"/>
      <c r="E74" s="85"/>
      <c r="F74" s="86"/>
      <c r="G74" s="79"/>
    </row>
    <row r="75" spans="1:7" ht="12" customHeight="1">
      <c r="A75" s="7"/>
      <c r="B75" s="84" t="s">
        <v>49</v>
      </c>
      <c r="C75" s="85"/>
      <c r="D75" s="85"/>
      <c r="E75" s="85"/>
      <c r="F75" s="86"/>
      <c r="G75" s="79"/>
    </row>
    <row r="76" spans="1:7" ht="12" customHeight="1">
      <c r="A76" s="7"/>
      <c r="B76" s="84" t="s">
        <v>50</v>
      </c>
      <c r="C76" s="85"/>
      <c r="D76" s="85"/>
      <c r="E76" s="85"/>
      <c r="F76" s="86"/>
      <c r="G76" s="79"/>
    </row>
    <row r="77" spans="1:7" ht="12" customHeight="1">
      <c r="A77" s="7"/>
      <c r="B77" s="84" t="s">
        <v>51</v>
      </c>
      <c r="C77" s="85"/>
      <c r="D77" s="85"/>
      <c r="E77" s="85"/>
      <c r="F77" s="86"/>
      <c r="G77" s="79"/>
    </row>
    <row r="78" spans="1:7" ht="12.75" customHeight="1" thickBot="1">
      <c r="A78" s="7"/>
      <c r="B78" s="87" t="s">
        <v>52</v>
      </c>
      <c r="C78" s="88"/>
      <c r="D78" s="88"/>
      <c r="E78" s="88"/>
      <c r="F78" s="89"/>
      <c r="G78" s="79"/>
    </row>
    <row r="79" spans="1:7" ht="12.75" customHeight="1">
      <c r="A79" s="7"/>
      <c r="B79" s="80"/>
      <c r="C79" s="85"/>
      <c r="D79" s="85"/>
      <c r="E79" s="85"/>
      <c r="F79" s="85"/>
      <c r="G79" s="79"/>
    </row>
    <row r="80" spans="1:7" ht="15" customHeight="1" thickBot="1">
      <c r="A80" s="7"/>
      <c r="B80" s="139" t="s">
        <v>53</v>
      </c>
      <c r="C80" s="140"/>
      <c r="D80" s="90"/>
      <c r="E80" s="91"/>
      <c r="F80" s="91"/>
      <c r="G80" s="79"/>
    </row>
    <row r="81" spans="1:7" ht="12" customHeight="1">
      <c r="A81" s="7"/>
      <c r="B81" s="92" t="s">
        <v>40</v>
      </c>
      <c r="C81" s="115" t="s">
        <v>112</v>
      </c>
      <c r="D81" s="116" t="s">
        <v>54</v>
      </c>
      <c r="E81" s="91"/>
      <c r="F81" s="91"/>
      <c r="G81" s="79"/>
    </row>
    <row r="82" spans="1:7" ht="12" customHeight="1">
      <c r="A82" s="7"/>
      <c r="B82" s="93" t="s">
        <v>55</v>
      </c>
      <c r="C82" s="94">
        <f>+G28</f>
        <v>53750</v>
      </c>
      <c r="D82" s="95">
        <f>(C82/C88)</f>
        <v>3.7195623026685699E-2</v>
      </c>
      <c r="E82" s="91"/>
      <c r="F82" s="91"/>
      <c r="G82" s="79"/>
    </row>
    <row r="83" spans="1:7" ht="12" customHeight="1">
      <c r="A83" s="7"/>
      <c r="B83" s="93" t="s">
        <v>56</v>
      </c>
      <c r="C83" s="96">
        <f>+G33</f>
        <v>0</v>
      </c>
      <c r="D83" s="95">
        <f>(C83/C88)</f>
        <v>0</v>
      </c>
      <c r="E83" s="91"/>
      <c r="F83" s="91"/>
      <c r="G83" s="79"/>
    </row>
    <row r="84" spans="1:7" ht="12" customHeight="1">
      <c r="A84" s="7"/>
      <c r="B84" s="93" t="s">
        <v>57</v>
      </c>
      <c r="C84" s="94">
        <f>+G43</f>
        <v>200000</v>
      </c>
      <c r="D84" s="95">
        <f>(C84/C88)</f>
        <v>0.13840231823883051</v>
      </c>
      <c r="E84" s="91"/>
      <c r="F84" s="91"/>
      <c r="G84" s="79"/>
    </row>
    <row r="85" spans="1:7" ht="12" customHeight="1">
      <c r="A85" s="7"/>
      <c r="B85" s="93" t="s">
        <v>32</v>
      </c>
      <c r="C85" s="94">
        <f>+G58</f>
        <v>1092500</v>
      </c>
      <c r="D85" s="95">
        <f>(C85/C88)</f>
        <v>0.75602266337961166</v>
      </c>
      <c r="E85" s="91"/>
      <c r="F85" s="91"/>
      <c r="G85" s="79"/>
    </row>
    <row r="86" spans="1:7" ht="12" customHeight="1">
      <c r="A86" s="7"/>
      <c r="B86" s="93" t="s">
        <v>58</v>
      </c>
      <c r="C86" s="97">
        <f>+G63</f>
        <v>30000</v>
      </c>
      <c r="D86" s="95">
        <f>(C86/C88)</f>
        <v>2.0760347735824577E-2</v>
      </c>
      <c r="E86" s="98"/>
      <c r="F86" s="98"/>
      <c r="G86" s="79"/>
    </row>
    <row r="87" spans="1:7" ht="12" customHeight="1">
      <c r="A87" s="7"/>
      <c r="B87" s="93" t="s">
        <v>59</v>
      </c>
      <c r="C87" s="97">
        <f>+G66</f>
        <v>68812.5</v>
      </c>
      <c r="D87" s="95">
        <f>(C87/C88)</f>
        <v>4.7619047619047616E-2</v>
      </c>
      <c r="E87" s="98"/>
      <c r="F87" s="98"/>
      <c r="G87" s="79"/>
    </row>
    <row r="88" spans="1:7" ht="12.75" customHeight="1" thickBot="1">
      <c r="A88" s="7"/>
      <c r="B88" s="99" t="s">
        <v>60</v>
      </c>
      <c r="C88" s="100">
        <f>SUM(C82:C87)</f>
        <v>1445062.5</v>
      </c>
      <c r="D88" s="101">
        <f>SUM(D82:D87)</f>
        <v>1</v>
      </c>
      <c r="E88" s="98"/>
      <c r="F88" s="98"/>
      <c r="G88" s="79"/>
    </row>
    <row r="89" spans="1:7" ht="12" customHeight="1">
      <c r="A89" s="7"/>
      <c r="B89" s="80"/>
      <c r="C89" s="78"/>
      <c r="D89" s="78"/>
      <c r="E89" s="78"/>
      <c r="F89" s="78"/>
      <c r="G89" s="79"/>
    </row>
    <row r="90" spans="1:7" ht="12.75" customHeight="1">
      <c r="A90" s="7"/>
      <c r="B90" s="18"/>
      <c r="C90" s="78"/>
      <c r="D90" s="78"/>
      <c r="E90" s="78"/>
      <c r="F90" s="78"/>
      <c r="G90" s="79"/>
    </row>
    <row r="91" spans="1:7" ht="12" customHeight="1" thickBot="1">
      <c r="A91" s="6"/>
      <c r="B91" s="102"/>
      <c r="C91" s="114" t="s">
        <v>61</v>
      </c>
      <c r="D91" s="103"/>
      <c r="E91" s="104"/>
      <c r="F91" s="105"/>
      <c r="G91" s="79"/>
    </row>
    <row r="92" spans="1:7" ht="12" customHeight="1">
      <c r="A92" s="7"/>
      <c r="B92" s="106" t="s">
        <v>113</v>
      </c>
      <c r="C92" s="107">
        <v>45</v>
      </c>
      <c r="D92" s="107">
        <v>55</v>
      </c>
      <c r="E92" s="108">
        <v>65</v>
      </c>
      <c r="F92" s="109"/>
      <c r="G92" s="110"/>
    </row>
    <row r="93" spans="1:7" ht="12.75" customHeight="1" thickBot="1">
      <c r="A93" s="7"/>
      <c r="B93" s="111" t="s">
        <v>62</v>
      </c>
      <c r="C93" s="112">
        <f>(G67/C92)</f>
        <v>32112.5</v>
      </c>
      <c r="D93" s="112">
        <f>(G67/D92)</f>
        <v>26273.863636363636</v>
      </c>
      <c r="E93" s="113">
        <f>(G67/E92)</f>
        <v>22231.73076923077</v>
      </c>
      <c r="F93" s="109"/>
      <c r="G93" s="110"/>
    </row>
    <row r="94" spans="1:7" ht="15.6" customHeight="1">
      <c r="A94" s="7"/>
      <c r="B94" s="77" t="s">
        <v>63</v>
      </c>
      <c r="C94" s="85"/>
      <c r="D94" s="85"/>
      <c r="E94" s="85"/>
      <c r="F94" s="85"/>
      <c r="G94" s="85"/>
    </row>
  </sheetData>
  <mergeCells count="8">
    <mergeCell ref="B17:G17"/>
    <mergeCell ref="B80:C80"/>
    <mergeCell ref="E9:F9"/>
    <mergeCell ref="E10:F10"/>
    <mergeCell ref="E11:F11"/>
    <mergeCell ref="E13:F13"/>
    <mergeCell ref="E14:F14"/>
    <mergeCell ref="E15:F15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Trigo de Primavera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BENI LAGOS ANA MARIA</cp:lastModifiedBy>
  <cp:lastPrinted>2022-03-29T13:51:04Z</cp:lastPrinted>
  <dcterms:created xsi:type="dcterms:W3CDTF">2020-11-27T12:49:26Z</dcterms:created>
  <dcterms:modified xsi:type="dcterms:W3CDTF">2022-07-04T17:00:27Z</dcterms:modified>
</cp:coreProperties>
</file>