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San Antonio\"/>
    </mc:Choice>
  </mc:AlternateContent>
  <bookViews>
    <workbookView xWindow="0" yWindow="0" windowWidth="23040" windowHeight="8616" activeTab="2"/>
  </bookViews>
  <sheets>
    <sheet name="TRIGO Alternativo" sheetId="1" r:id="rId1"/>
    <sheet name="Hoja1" sheetId="2" r:id="rId2"/>
    <sheet name="A junio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3" l="1"/>
  <c r="G58" i="3"/>
  <c r="G59" i="3" s="1"/>
  <c r="C82" i="3" s="1"/>
  <c r="G52" i="3"/>
  <c r="G48" i="3"/>
  <c r="G47" i="3"/>
  <c r="G45" i="3"/>
  <c r="G54" i="3" s="1"/>
  <c r="C81" i="3" s="1"/>
  <c r="G39" i="3"/>
  <c r="G38" i="3"/>
  <c r="G40" i="3" s="1"/>
  <c r="C80" i="3" s="1"/>
  <c r="G37" i="3"/>
  <c r="G36" i="3"/>
  <c r="G35" i="3"/>
  <c r="G25" i="3"/>
  <c r="G24" i="3"/>
  <c r="G23" i="3"/>
  <c r="G22" i="3"/>
  <c r="G21" i="3"/>
  <c r="G12" i="3"/>
  <c r="G64" i="3" s="1"/>
  <c r="G26" i="3" l="1"/>
  <c r="G61" i="3" s="1"/>
  <c r="G62" i="3" s="1"/>
  <c r="G52" i="1"/>
  <c r="G58" i="1"/>
  <c r="G47" i="1"/>
  <c r="G48" i="1"/>
  <c r="C78" i="3" l="1"/>
  <c r="G63" i="3"/>
  <c r="G65" i="3" s="1"/>
  <c r="C83" i="3"/>
  <c r="C79" i="1"/>
  <c r="G22" i="1"/>
  <c r="G23" i="1"/>
  <c r="G24" i="1"/>
  <c r="G25" i="1"/>
  <c r="C84" i="3" l="1"/>
  <c r="G59" i="1"/>
  <c r="C82" i="1" s="1"/>
  <c r="G45" i="1"/>
  <c r="G39" i="1"/>
  <c r="G38" i="1"/>
  <c r="G37" i="1"/>
  <c r="G36" i="1"/>
  <c r="G35" i="1"/>
  <c r="G21" i="1"/>
  <c r="G12" i="1"/>
  <c r="G64" i="1" s="1"/>
  <c r="E89" i="3" l="1"/>
  <c r="D89" i="3"/>
  <c r="C89" i="3"/>
  <c r="D80" i="3"/>
  <c r="D82" i="3"/>
  <c r="D81" i="3"/>
  <c r="D78" i="3"/>
  <c r="D83" i="3"/>
  <c r="G26" i="1"/>
  <c r="C78" i="1" s="1"/>
  <c r="G54" i="1"/>
  <c r="C81" i="1" s="1"/>
  <c r="G40" i="1"/>
  <c r="C80" i="1" s="1"/>
  <c r="D84" i="3" l="1"/>
  <c r="G61" i="1"/>
  <c r="G62" i="1" s="1"/>
  <c r="G63" i="1" l="1"/>
  <c r="C83" i="1"/>
  <c r="G65" i="1" l="1"/>
  <c r="C84" i="1"/>
  <c r="E89" i="1" l="1"/>
  <c r="D89" i="1"/>
  <c r="C89" i="1"/>
  <c r="D81" i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<sst xmlns="http://schemas.openxmlformats.org/spreadsheetml/2006/main" count="349" uniqueCount="143">
  <si>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</si>
  <si>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</si>
  <si>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</si>
  <si>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</si>
  <si>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</si>
  <si>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</si>
  <si>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</si>
  <si>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</si>
  <si>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</si>
  <si>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</si>
  <si>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</si>
  <si>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</si>
  <si>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</si>
  <si>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</si>
  <si>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</si>
  <si>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</si>
  <si>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</si>
  <si>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</si>
  <si>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</si>
  <si>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</si>
  <si>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</si>
  <si>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</si>
  <si>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</si>
  <si>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</si>
  <si>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</si>
  <si>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</si>
  <si>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</si>
  <si>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</si>
  <si>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</si>
  <si>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</si>
  <si>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</si>
  <si>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</si>
  <si>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</si>
  <si>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</si>
  <si>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</si>
  <si>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</si>
  <si>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</si>
  <si>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</si>
  <si>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</si>
  <si>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</si>
  <si>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</si>
  <si>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</si>
  <si>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</si>
  <si>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</si>
  <si>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</si>
  <si>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</si>
  <si>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</si>
  <si>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</si>
  <si>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</si>
  <si>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</si>
  <si>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</si>
  <si>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</si>
  <si>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</si>
  <si>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</si>
  <si>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</si>
  <si>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</si>
  <si>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</si>
  <si>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</si>
  <si>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</si>
  <si>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</si>
  <si>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($/qqm) (*)</t>
  </si>
  <si>
    <t>(*): Este valor representa el valor mìnimo de venta del producto</t>
  </si>
  <si>
    <t>JA</t>
  </si>
  <si>
    <t>Valpariso</t>
  </si>
  <si>
    <t>San Antonio</t>
  </si>
  <si>
    <t>Mayo/ Diciembre</t>
  </si>
  <si>
    <t>Rastraje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</si>
  <si>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</si>
  <si>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</si>
  <si>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</si>
  <si>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</si>
  <si>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</si>
  <si>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</si>
  <si>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</si>
  <si>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</si>
  <si>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</si>
  <si>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</si>
  <si>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</si>
  <si>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</si>
  <si>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</si>
  <si>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</si>
  <si>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</si>
  <si>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</si>
  <si>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</si>
  <si>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</si>
  <si>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</si>
  <si>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</si>
  <si>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</si>
  <si>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</si>
  <si>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</si>
  <si>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</si>
  <si>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</si>
  <si>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</si>
  <si>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</si>
  <si>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>OTROS INSUMOS</t>
  </si>
  <si>
    <t>Rendimiento Productivo/Ha</t>
  </si>
  <si>
    <t>TRIGO</t>
  </si>
  <si>
    <t>MAQUI</t>
  </si>
  <si>
    <t>Santo Domingo</t>
  </si>
  <si>
    <t>Febrero/ Marzo</t>
  </si>
  <si>
    <t>Predio</t>
  </si>
  <si>
    <t>Enero</t>
  </si>
  <si>
    <t>Desinfeccion semilla</t>
  </si>
  <si>
    <t>Abril /Mayo</t>
  </si>
  <si>
    <t>Apoyo Siembra</t>
  </si>
  <si>
    <t>Mayo/Junio</t>
  </si>
  <si>
    <t>Pulverizacion</t>
  </si>
  <si>
    <t>Mayo/Septiembre</t>
  </si>
  <si>
    <t>Aplicación Fitosanitario</t>
  </si>
  <si>
    <t>Apoyo cosecha</t>
  </si>
  <si>
    <t>Diciembre/Enero</t>
  </si>
  <si>
    <t>Arado Cincel</t>
  </si>
  <si>
    <t>Mayo</t>
  </si>
  <si>
    <t>Aplicación Nitrogeno (C/Trompo)</t>
  </si>
  <si>
    <t>Junio</t>
  </si>
  <si>
    <t>Siembra  con fertilizacion</t>
  </si>
  <si>
    <t>Diciembre / Enero</t>
  </si>
  <si>
    <t>Trigo Maqui ( Seleccionado predio)</t>
  </si>
  <si>
    <t>Super Fosfato Triple</t>
  </si>
  <si>
    <t>Urea</t>
  </si>
  <si>
    <t>Junio/ Julio</t>
  </si>
  <si>
    <t>Junio Julio/ Septiembre</t>
  </si>
  <si>
    <t>HERBICIDA</t>
  </si>
  <si>
    <t>2-4 D Amina (ARCO)</t>
  </si>
  <si>
    <t>2.  Precio de Insumos corresponde a  precios, en bodega  venta proveedor de insumos</t>
  </si>
  <si>
    <t>5.-El precio de la cosecha corresponde al 10 % de la produccion o su equivalente a 50 qqm</t>
  </si>
  <si>
    <t>Solo si fuese necesario</t>
  </si>
  <si>
    <t>Medio /bajo</t>
  </si>
  <si>
    <t>3.- Precio de la produccion, puesto  en predio</t>
  </si>
  <si>
    <t xml:space="preserve">  El Trigo es producido como parte de la Rotacion de cultivo..seguido de leguminosa y Pradera</t>
  </si>
  <si>
    <t>Junio/Julio</t>
  </si>
  <si>
    <t>Trilla con automotriz  (Maquila 10%)</t>
  </si>
  <si>
    <t>Sacos Trigueros</t>
  </si>
  <si>
    <t xml:space="preserve">Unidad </t>
  </si>
  <si>
    <t>LT</t>
  </si>
  <si>
    <t>Octubre/</t>
  </si>
  <si>
    <t>ESCENARIOS COSTO UNITARIO  (qqm)</t>
  </si>
  <si>
    <t>PESIMISTA</t>
  </si>
  <si>
    <t>ITEMS</t>
  </si>
  <si>
    <t>NORMAL</t>
  </si>
  <si>
    <t>OPTIMISTA</t>
  </si>
  <si>
    <t>PRECIO ESTIMADO (  $/   qqm  )</t>
  </si>
  <si>
    <t>Rendimiento  (QQM/ha)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</si>
</sst>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_ ;_ * \-#,##0.00_ ;_ * &quot;-&quot;_ ;_ @_ "/>
    <numFmt numFmtId="169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7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8" fillId="0" borderId="0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41" fontId="4" fillId="2" borderId="6" xfId="1" applyFont="1" applyFill="1" applyBorder="1" applyAlignment="1"/>
    <xf numFmtId="41" fontId="4" fillId="2" borderId="19" xfId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41" fontId="4" fillId="2" borderId="56" xfId="1" applyFont="1" applyFill="1" applyBorder="1" applyAlignment="1"/>
    <xf numFmtId="49" fontId="8" fillId="10" borderId="6" xfId="0" applyNumberFormat="1" applyFont="1" applyFill="1" applyBorder="1" applyAlignment="1"/>
    <xf numFmtId="168" fontId="4" fillId="2" borderId="6" xfId="1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11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wrapText="1"/>
    </xf>
    <xf numFmtId="49" fontId="9" fillId="3" borderId="57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9" fillId="3" borderId="57" xfId="0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13" fillId="8" borderId="23" xfId="0" applyNumberFormat="1" applyFont="1" applyFill="1" applyBorder="1" applyAlignment="1">
      <alignment horizontal="center" vertical="center"/>
    </xf>
    <xf numFmtId="164" fontId="13" fillId="10" borderId="54" xfId="0" applyNumberFormat="1" applyFont="1" applyFill="1" applyBorder="1" applyAlignment="1">
      <alignment horizontal="center" vertical="center"/>
    </xf>
    <xf numFmtId="41" fontId="13" fillId="10" borderId="55" xfId="1" applyFont="1" applyFill="1" applyBorder="1" applyAlignment="1">
      <alignment horizontal="center" vertical="center"/>
    </xf>
    <xf numFmtId="49" fontId="13" fillId="11" borderId="53" xfId="0" applyNumberFormat="1" applyFont="1" applyFill="1" applyBorder="1" applyAlignment="1">
      <alignment vertical="center"/>
    </xf>
    <xf numFmtId="49" fontId="13" fillId="11" borderId="38" xfId="0" applyNumberFormat="1" applyFont="1" applyFill="1" applyBorder="1" applyAlignment="1">
      <alignment vertical="center"/>
    </xf>
    <xf numFmtId="167" fontId="13" fillId="11" borderId="39" xfId="0" applyNumberFormat="1" applyFont="1" applyFill="1" applyBorder="1" applyAlignment="1">
      <alignment horizontal="center" vertical="center"/>
    </xf>
    <xf numFmtId="167" fontId="13" fillId="11" borderId="40" xfId="0" applyNumberFormat="1" applyFont="1" applyFill="1" applyBorder="1" applyAlignment="1">
      <alignment horizontal="center" vertical="center"/>
    </xf>
    <xf numFmtId="3" fontId="13" fillId="10" borderId="59" xfId="0" applyNumberFormat="1" applyFont="1" applyFill="1" applyBorder="1" applyAlignment="1">
      <alignment horizontal="center" vertical="center"/>
    </xf>
    <xf numFmtId="0" fontId="2" fillId="10" borderId="58" xfId="0" applyNumberFormat="1" applyFont="1" applyFill="1" applyBorder="1" applyAlignment="1">
      <alignment horizontal="center"/>
    </xf>
    <xf numFmtId="3" fontId="13" fillId="11" borderId="54" xfId="0" applyNumberFormat="1" applyFont="1" applyFill="1" applyBorder="1" applyAlignment="1">
      <alignment horizontal="right" vertical="center"/>
    </xf>
    <xf numFmtId="169" fontId="13" fillId="11" borderId="54" xfId="0" applyNumberFormat="1" applyFont="1" applyFill="1" applyBorder="1" applyAlignment="1">
      <alignment horizontal="right" vertical="center"/>
    </xf>
    <xf numFmtId="41" fontId="13" fillId="11" borderId="55" xfId="1" applyFont="1" applyFill="1" applyBorder="1" applyAlignment="1">
      <alignment horizontal="right" vertical="center"/>
    </xf>
    <xf numFmtId="49" fontId="19" fillId="8" borderId="35" xfId="0" applyNumberFormat="1" applyFont="1" applyFill="1" applyBorder="1" applyAlignment="1">
      <alignment horizontal="center"/>
    </xf>
    <xf numFmtId="49" fontId="8" fillId="11" borderId="6" xfId="0" applyNumberFormat="1" applyFont="1" applyFill="1" applyBorder="1" applyAlignment="1">
      <alignment horizontal="left" vertical="center" wrapText="1"/>
    </xf>
    <xf numFmtId="0" fontId="8" fillId="11" borderId="6" xfId="0" applyFont="1" applyFill="1" applyBorder="1" applyAlignment="1">
      <alignment horizontal="left" vertical="center" wrapText="1"/>
    </xf>
    <xf numFmtId="49" fontId="8" fillId="11" borderId="6" xfId="0" applyNumberFormat="1" applyFont="1" applyFill="1" applyBorder="1" applyAlignment="1"/>
    <xf numFmtId="0" fontId="4" fillId="11" borderId="6" xfId="0" applyFont="1" applyFill="1" applyBorder="1" applyAlignment="1">
      <alignment horizontal="center"/>
    </xf>
    <xf numFmtId="41" fontId="4" fillId="11" borderId="6" xfId="1" applyFont="1" applyFill="1" applyBorder="1" applyAlignment="1"/>
    <xf numFmtId="3" fontId="4" fillId="11" borderId="6" xfId="0" applyNumberFormat="1" applyFont="1" applyFill="1" applyBorder="1" applyAlignment="1">
      <alignment horizontal="center"/>
    </xf>
    <xf numFmtId="3" fontId="4" fillId="11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11" borderId="56" xfId="0" applyNumberFormat="1" applyFont="1" applyFill="1" applyBorder="1" applyAlignment="1"/>
    <xf numFmtId="49" fontId="17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463550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30480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17982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zoomScale="120" zoomScaleNormal="120" workbookViewId="0">
      <selection activeCell="I52" sqref="I52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23.77734375" style="1" customWidth="1"/>
    <col min="3" max="3" width="19.44140625" style="1" customWidth="1"/>
    <col min="4" max="4" width="9.44140625" style="1" customWidth="1"/>
    <col min="5" max="5" width="14.77734375" style="1" customWidth="1"/>
    <col min="6" max="6" width="9.77734375" style="1" customWidth="1"/>
    <col min="7" max="7" width="12.44140625" style="1" customWidth="1"/>
    <col min="8" max="255" width="10.777343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96</v>
      </c>
      <c r="D9" s="8"/>
      <c r="E9" s="174" t="s">
        <v>142</v>
      </c>
      <c r="F9" s="175"/>
      <c r="G9" s="9">
        <v>55</v>
      </c>
    </row>
    <row r="10" spans="1:7" ht="38.25" customHeight="1" x14ac:dyDescent="0.3">
      <c r="A10" s="5"/>
      <c r="B10" s="10" t="s">
        <v>1</v>
      </c>
      <c r="C10" s="11" t="s">
        <v>97</v>
      </c>
      <c r="D10" s="12"/>
      <c r="E10" s="172" t="s">
        <v>2</v>
      </c>
      <c r="F10" s="173"/>
      <c r="G10" s="14" t="s">
        <v>99</v>
      </c>
    </row>
    <row r="11" spans="1:7" ht="18" customHeight="1" x14ac:dyDescent="0.3">
      <c r="A11" s="5"/>
      <c r="B11" s="10" t="s">
        <v>3</v>
      </c>
      <c r="C11" s="14" t="s">
        <v>127</v>
      </c>
      <c r="D11" s="12"/>
      <c r="E11" s="172" t="s">
        <v>141</v>
      </c>
      <c r="F11" s="173"/>
      <c r="G11" s="15">
        <v>28000</v>
      </c>
    </row>
    <row r="12" spans="1:7" ht="11.25" customHeight="1" x14ac:dyDescent="0.3">
      <c r="A12" s="5"/>
      <c r="B12" s="10" t="s">
        <v>4</v>
      </c>
      <c r="C12" s="16" t="s">
        <v>63</v>
      </c>
      <c r="D12" s="12"/>
      <c r="E12" s="17" t="s">
        <v>5</v>
      </c>
      <c r="F12" s="18"/>
      <c r="G12" s="19">
        <f>(G9*G11)</f>
        <v>1540000</v>
      </c>
    </row>
    <row r="13" spans="1:7" ht="11.25" customHeight="1" x14ac:dyDescent="0.3">
      <c r="A13" s="5"/>
      <c r="B13" s="10" t="s">
        <v>6</v>
      </c>
      <c r="C13" s="14" t="s">
        <v>64</v>
      </c>
      <c r="D13" s="12"/>
      <c r="E13" s="172" t="s">
        <v>7</v>
      </c>
      <c r="F13" s="173"/>
      <c r="G13" s="14" t="s">
        <v>100</v>
      </c>
    </row>
    <row r="14" spans="1:7" ht="13.5" customHeight="1" x14ac:dyDescent="0.3">
      <c r="A14" s="5"/>
      <c r="B14" s="10" t="s">
        <v>8</v>
      </c>
      <c r="C14" s="14" t="s">
        <v>98</v>
      </c>
      <c r="D14" s="12"/>
      <c r="E14" s="172" t="s">
        <v>9</v>
      </c>
      <c r="F14" s="173"/>
      <c r="G14" s="14" t="s">
        <v>101</v>
      </c>
    </row>
    <row r="15" spans="1:7" ht="25.5" customHeight="1" x14ac:dyDescent="0.3">
      <c r="A15" s="5"/>
      <c r="B15" s="10" t="s">
        <v>10</v>
      </c>
      <c r="C15" s="20">
        <v>44567</v>
      </c>
      <c r="D15" s="12"/>
      <c r="E15" s="176" t="s">
        <v>11</v>
      </c>
      <c r="F15" s="177"/>
      <c r="G15" s="16" t="s">
        <v>12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78" t="s">
        <v>13</v>
      </c>
      <c r="C17" s="179"/>
      <c r="D17" s="179"/>
      <c r="E17" s="179"/>
      <c r="F17" s="179"/>
      <c r="G17" s="179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3">
      <c r="A21" s="26"/>
      <c r="B21" s="13" t="s">
        <v>102</v>
      </c>
      <c r="C21" s="34" t="s">
        <v>21</v>
      </c>
      <c r="D21" s="125">
        <v>0.2</v>
      </c>
      <c r="E21" s="13" t="s">
        <v>103</v>
      </c>
      <c r="F21" s="19">
        <v>25000</v>
      </c>
      <c r="G21" s="19">
        <f>(D21*F21)</f>
        <v>5000</v>
      </c>
    </row>
    <row r="22" spans="1:7" ht="12.75" customHeight="1" x14ac:dyDescent="0.3">
      <c r="A22" s="26"/>
      <c r="B22" s="123" t="s">
        <v>104</v>
      </c>
      <c r="C22" s="34" t="s">
        <v>21</v>
      </c>
      <c r="D22" s="125">
        <v>0.3</v>
      </c>
      <c r="E22" s="123" t="s">
        <v>105</v>
      </c>
      <c r="F22" s="19">
        <v>25000</v>
      </c>
      <c r="G22" s="19">
        <f t="shared" ref="G22:G25" si="0">(D22*F22)</f>
        <v>7500</v>
      </c>
    </row>
    <row r="23" spans="1:7" ht="12.75" customHeight="1" x14ac:dyDescent="0.3">
      <c r="A23" s="26"/>
      <c r="B23" s="123" t="s">
        <v>106</v>
      </c>
      <c r="C23" s="34" t="s">
        <v>21</v>
      </c>
      <c r="D23" s="125">
        <v>0.8</v>
      </c>
      <c r="E23" s="123" t="s">
        <v>107</v>
      </c>
      <c r="F23" s="19">
        <v>25000</v>
      </c>
      <c r="G23" s="19">
        <f t="shared" si="0"/>
        <v>20000</v>
      </c>
    </row>
    <row r="24" spans="1:7" ht="12.75" customHeight="1" x14ac:dyDescent="0.3">
      <c r="A24" s="26"/>
      <c r="B24" s="123" t="s">
        <v>108</v>
      </c>
      <c r="C24" s="34" t="s">
        <v>21</v>
      </c>
      <c r="D24" s="125">
        <v>0.8</v>
      </c>
      <c r="E24" s="123" t="s">
        <v>65</v>
      </c>
      <c r="F24" s="19">
        <v>25000</v>
      </c>
      <c r="G24" s="19">
        <f t="shared" si="0"/>
        <v>20000</v>
      </c>
    </row>
    <row r="25" spans="1:7" ht="12.75" customHeight="1" x14ac:dyDescent="0.3">
      <c r="A25" s="26"/>
      <c r="B25" s="123" t="s">
        <v>109</v>
      </c>
      <c r="C25" s="34" t="s">
        <v>21</v>
      </c>
      <c r="D25" s="125">
        <v>0.3</v>
      </c>
      <c r="E25" s="123" t="s">
        <v>110</v>
      </c>
      <c r="F25" s="19">
        <v>25000</v>
      </c>
      <c r="G25" s="19">
        <f t="shared" si="0"/>
        <v>7500</v>
      </c>
    </row>
    <row r="26" spans="1:7" ht="12.75" customHeight="1" x14ac:dyDescent="0.3">
      <c r="A26" s="26"/>
      <c r="B26" s="36" t="s">
        <v>22</v>
      </c>
      <c r="C26" s="37"/>
      <c r="D26" s="37"/>
      <c r="E26" s="37"/>
      <c r="F26" s="38"/>
      <c r="G26" s="39">
        <f>SUM(G21:G25)</f>
        <v>60000</v>
      </c>
    </row>
    <row r="27" spans="1:7" ht="12" customHeight="1" x14ac:dyDescent="0.3">
      <c r="A27" s="2"/>
      <c r="B27" s="27"/>
      <c r="C27" s="29"/>
      <c r="D27" s="29"/>
      <c r="E27" s="29"/>
      <c r="F27" s="40"/>
      <c r="G27" s="40"/>
    </row>
    <row r="28" spans="1:7" ht="12" customHeight="1" x14ac:dyDescent="0.3">
      <c r="A28" s="5"/>
      <c r="B28" s="41" t="s">
        <v>23</v>
      </c>
      <c r="C28" s="42"/>
      <c r="D28" s="43"/>
      <c r="E28" s="43"/>
      <c r="F28" s="44"/>
      <c r="G28" s="44"/>
    </row>
    <row r="29" spans="1:7" ht="24" customHeight="1" x14ac:dyDescent="0.3">
      <c r="A29" s="5"/>
      <c r="B29" s="45" t="s">
        <v>15</v>
      </c>
      <c r="C29" s="46" t="s">
        <v>16</v>
      </c>
      <c r="D29" s="46" t="s">
        <v>17</v>
      </c>
      <c r="E29" s="45" t="s">
        <v>18</v>
      </c>
      <c r="F29" s="46" t="s">
        <v>19</v>
      </c>
      <c r="G29" s="45" t="s">
        <v>20</v>
      </c>
    </row>
    <row r="30" spans="1:7" ht="12" customHeight="1" x14ac:dyDescent="0.3">
      <c r="A30" s="5"/>
      <c r="B30" s="47"/>
      <c r="C30" s="48" t="s">
        <v>62</v>
      </c>
      <c r="D30" s="48"/>
      <c r="E30" s="48"/>
      <c r="F30" s="47"/>
      <c r="G30" s="47"/>
    </row>
    <row r="31" spans="1:7" ht="12" customHeight="1" x14ac:dyDescent="0.3">
      <c r="A31" s="5"/>
      <c r="B31" s="49" t="s">
        <v>24</v>
      </c>
      <c r="C31" s="50"/>
      <c r="D31" s="50"/>
      <c r="E31" s="50"/>
      <c r="F31" s="51"/>
      <c r="G31" s="51"/>
    </row>
    <row r="32" spans="1:7" ht="12" customHeight="1" x14ac:dyDescent="0.3">
      <c r="A32" s="2"/>
      <c r="B32" s="52"/>
      <c r="C32" s="53"/>
      <c r="D32" s="53"/>
      <c r="E32" s="53"/>
      <c r="F32" s="54"/>
      <c r="G32" s="54"/>
    </row>
    <row r="33" spans="1:11" ht="12" customHeight="1" x14ac:dyDescent="0.3">
      <c r="A33" s="5"/>
      <c r="B33" s="41" t="s">
        <v>25</v>
      </c>
      <c r="C33" s="42"/>
      <c r="D33" s="43"/>
      <c r="E33" s="43"/>
      <c r="F33" s="44"/>
      <c r="G33" s="44"/>
    </row>
    <row r="34" spans="1:11" ht="24" customHeight="1" x14ac:dyDescent="0.3">
      <c r="A34" s="5"/>
      <c r="B34" s="55" t="s">
        <v>15</v>
      </c>
      <c r="C34" s="55" t="s">
        <v>16</v>
      </c>
      <c r="D34" s="55" t="s">
        <v>17</v>
      </c>
      <c r="E34" s="55" t="s">
        <v>18</v>
      </c>
      <c r="F34" s="56" t="s">
        <v>19</v>
      </c>
      <c r="G34" s="55" t="s">
        <v>20</v>
      </c>
    </row>
    <row r="35" spans="1:11" ht="12.75" customHeight="1" x14ac:dyDescent="0.3">
      <c r="A35" s="26"/>
      <c r="B35" s="13" t="s">
        <v>111</v>
      </c>
      <c r="C35" s="34" t="s">
        <v>26</v>
      </c>
      <c r="D35" s="35">
        <v>0.3</v>
      </c>
      <c r="E35" s="16" t="s">
        <v>112</v>
      </c>
      <c r="F35" s="19">
        <v>50000</v>
      </c>
      <c r="G35" s="19">
        <f t="shared" ref="G35:G39" si="1">(D35*F35)</f>
        <v>15000</v>
      </c>
    </row>
    <row r="36" spans="1:11" ht="12.75" customHeight="1" x14ac:dyDescent="0.3">
      <c r="A36" s="26"/>
      <c r="B36" s="13" t="s">
        <v>66</v>
      </c>
      <c r="C36" s="34" t="s">
        <v>26</v>
      </c>
      <c r="D36" s="35">
        <v>0.25</v>
      </c>
      <c r="E36" s="16" t="s">
        <v>114</v>
      </c>
      <c r="F36" s="19">
        <v>50000</v>
      </c>
      <c r="G36" s="19">
        <f t="shared" si="1"/>
        <v>12500</v>
      </c>
    </row>
    <row r="37" spans="1:11" ht="12.75" customHeight="1" x14ac:dyDescent="0.3">
      <c r="A37" s="26"/>
      <c r="B37" s="13" t="s">
        <v>113</v>
      </c>
      <c r="C37" s="34" t="s">
        <v>26</v>
      </c>
      <c r="D37" s="35">
        <v>0.25</v>
      </c>
      <c r="E37" s="16" t="s">
        <v>114</v>
      </c>
      <c r="F37" s="19">
        <v>90000</v>
      </c>
      <c r="G37" s="19">
        <f t="shared" si="1"/>
        <v>22500</v>
      </c>
    </row>
    <row r="38" spans="1:11" ht="12.75" customHeight="1" x14ac:dyDescent="0.3">
      <c r="A38" s="26"/>
      <c r="B38" s="13" t="s">
        <v>115</v>
      </c>
      <c r="C38" s="34" t="s">
        <v>26</v>
      </c>
      <c r="D38" s="35">
        <v>0.5</v>
      </c>
      <c r="E38" s="16" t="s">
        <v>130</v>
      </c>
      <c r="F38" s="19">
        <v>50000</v>
      </c>
      <c r="G38" s="19">
        <f t="shared" si="1"/>
        <v>25000</v>
      </c>
    </row>
    <row r="39" spans="1:11" ht="12.75" customHeight="1" x14ac:dyDescent="0.3">
      <c r="A39" s="26"/>
      <c r="B39" s="13" t="s">
        <v>131</v>
      </c>
      <c r="C39" s="34" t="s">
        <v>26</v>
      </c>
      <c r="D39" s="35">
        <v>1</v>
      </c>
      <c r="E39" s="16" t="s">
        <v>116</v>
      </c>
      <c r="F39" s="19">
        <v>110000</v>
      </c>
      <c r="G39" s="19">
        <f t="shared" si="1"/>
        <v>110000</v>
      </c>
    </row>
    <row r="40" spans="1:11" ht="12.75" customHeight="1" x14ac:dyDescent="0.3">
      <c r="A40" s="5"/>
      <c r="B40" s="57" t="s">
        <v>27</v>
      </c>
      <c r="C40" s="58"/>
      <c r="D40" s="58"/>
      <c r="E40" s="58"/>
      <c r="F40" s="59"/>
      <c r="G40" s="60">
        <f>SUM(G35:G39)</f>
        <v>185000</v>
      </c>
    </row>
    <row r="41" spans="1:11" ht="12" customHeight="1" x14ac:dyDescent="0.3">
      <c r="A41" s="2"/>
      <c r="B41" s="52"/>
      <c r="C41" s="53"/>
      <c r="D41" s="53"/>
      <c r="E41" s="53"/>
      <c r="F41" s="54"/>
      <c r="G41" s="54"/>
    </row>
    <row r="42" spans="1:11" ht="12" customHeight="1" x14ac:dyDescent="0.3">
      <c r="A42" s="5"/>
      <c r="B42" s="41" t="s">
        <v>28</v>
      </c>
      <c r="C42" s="42"/>
      <c r="D42" s="43"/>
      <c r="E42" s="43"/>
      <c r="F42" s="44"/>
      <c r="G42" s="44"/>
    </row>
    <row r="43" spans="1:11" ht="24" customHeight="1" x14ac:dyDescent="0.3">
      <c r="A43" s="5"/>
      <c r="B43" s="56" t="s">
        <v>29</v>
      </c>
      <c r="C43" s="56" t="s">
        <v>30</v>
      </c>
      <c r="D43" s="56" t="s">
        <v>31</v>
      </c>
      <c r="E43" s="56" t="s">
        <v>18</v>
      </c>
      <c r="F43" s="56" t="s">
        <v>19</v>
      </c>
      <c r="G43" s="56" t="s">
        <v>20</v>
      </c>
      <c r="K43" s="122"/>
    </row>
    <row r="44" spans="1:11" ht="12.75" customHeight="1" x14ac:dyDescent="0.3">
      <c r="A44" s="26"/>
      <c r="B44" s="158" t="s">
        <v>32</v>
      </c>
      <c r="C44" s="159"/>
      <c r="D44" s="159"/>
      <c r="E44" s="159"/>
      <c r="F44" s="159"/>
      <c r="G44" s="159"/>
      <c r="K44" s="122"/>
    </row>
    <row r="45" spans="1:11" ht="12.75" customHeight="1" x14ac:dyDescent="0.3">
      <c r="A45" s="26"/>
      <c r="B45" s="17" t="s">
        <v>117</v>
      </c>
      <c r="C45" s="61" t="s">
        <v>34</v>
      </c>
      <c r="D45" s="126">
        <v>240</v>
      </c>
      <c r="E45" s="61" t="s">
        <v>130</v>
      </c>
      <c r="F45" s="144">
        <v>500</v>
      </c>
      <c r="G45" s="62">
        <f>(D45*F45)</f>
        <v>120000</v>
      </c>
    </row>
    <row r="46" spans="1:11" ht="12.75" customHeight="1" x14ac:dyDescent="0.3">
      <c r="A46" s="26"/>
      <c r="B46" s="160" t="s">
        <v>33</v>
      </c>
      <c r="C46" s="161"/>
      <c r="D46" s="162"/>
      <c r="E46" s="161"/>
      <c r="F46" s="163"/>
      <c r="G46" s="164"/>
    </row>
    <row r="47" spans="1:11" ht="12.75" customHeight="1" x14ac:dyDescent="0.3">
      <c r="A47" s="26"/>
      <c r="B47" s="165" t="s">
        <v>118</v>
      </c>
      <c r="C47" s="64" t="s">
        <v>82</v>
      </c>
      <c r="D47" s="126">
        <v>150</v>
      </c>
      <c r="E47" s="64" t="s">
        <v>120</v>
      </c>
      <c r="F47" s="144">
        <v>1040</v>
      </c>
      <c r="G47" s="62">
        <f>D47*F47</f>
        <v>156000</v>
      </c>
    </row>
    <row r="48" spans="1:11" ht="12.75" customHeight="1" x14ac:dyDescent="0.3">
      <c r="A48" s="26"/>
      <c r="B48" s="165" t="s">
        <v>119</v>
      </c>
      <c r="C48" s="64" t="s">
        <v>82</v>
      </c>
      <c r="D48" s="126">
        <v>250</v>
      </c>
      <c r="E48" s="64" t="s">
        <v>121</v>
      </c>
      <c r="F48" s="144">
        <v>1000</v>
      </c>
      <c r="G48" s="62">
        <f>D48*F48</f>
        <v>250000</v>
      </c>
    </row>
    <row r="49" spans="1:7" ht="12.75" customHeight="1" x14ac:dyDescent="0.3">
      <c r="A49" s="26"/>
      <c r="B49" s="160" t="s">
        <v>37</v>
      </c>
      <c r="C49" s="161"/>
      <c r="D49" s="162"/>
      <c r="E49" s="161"/>
      <c r="F49" s="163"/>
      <c r="G49" s="164"/>
    </row>
    <row r="50" spans="1:7" ht="12.75" customHeight="1" x14ac:dyDescent="0.3">
      <c r="A50" s="26"/>
      <c r="B50" s="17" t="s">
        <v>126</v>
      </c>
      <c r="C50" s="61"/>
      <c r="D50" s="132"/>
      <c r="E50" s="61"/>
      <c r="F50" s="144"/>
      <c r="G50" s="62"/>
    </row>
    <row r="51" spans="1:7" ht="12.75" customHeight="1" x14ac:dyDescent="0.3">
      <c r="A51" s="26"/>
      <c r="B51" s="160" t="s">
        <v>122</v>
      </c>
      <c r="C51" s="161"/>
      <c r="D51" s="162"/>
      <c r="E51" s="161"/>
      <c r="F51" s="163"/>
      <c r="G51" s="164"/>
    </row>
    <row r="52" spans="1:7" ht="12.75" customHeight="1" x14ac:dyDescent="0.3">
      <c r="A52" s="26"/>
      <c r="B52" s="169" t="s">
        <v>123</v>
      </c>
      <c r="C52" s="129" t="s">
        <v>134</v>
      </c>
      <c r="D52" s="130">
        <v>1</v>
      </c>
      <c r="E52" s="129" t="s">
        <v>135</v>
      </c>
      <c r="F52" s="143">
        <v>12500</v>
      </c>
      <c r="G52" s="133">
        <f>D52*F52</f>
        <v>12500</v>
      </c>
    </row>
    <row r="53" spans="1:7" ht="12.75" customHeight="1" x14ac:dyDescent="0.3">
      <c r="A53" s="26"/>
      <c r="B53" s="134"/>
      <c r="C53" s="129"/>
      <c r="D53" s="130"/>
      <c r="E53" s="129"/>
      <c r="F53" s="143"/>
      <c r="G53" s="133"/>
    </row>
    <row r="54" spans="1:7" ht="13.5" customHeight="1" x14ac:dyDescent="0.3">
      <c r="A54" s="5"/>
      <c r="B54" s="67" t="s">
        <v>38</v>
      </c>
      <c r="C54" s="68"/>
      <c r="D54" s="68"/>
      <c r="E54" s="68"/>
      <c r="F54" s="69"/>
      <c r="G54" s="70">
        <f>SUM(G44:G53)</f>
        <v>538500</v>
      </c>
    </row>
    <row r="55" spans="1:7" ht="12" customHeight="1" x14ac:dyDescent="0.3">
      <c r="A55" s="2"/>
      <c r="B55" s="52"/>
      <c r="C55" s="53"/>
      <c r="D55" s="53"/>
      <c r="E55" s="71"/>
      <c r="F55" s="54"/>
      <c r="G55" s="54"/>
    </row>
    <row r="56" spans="1:7" ht="12" customHeight="1" x14ac:dyDescent="0.3">
      <c r="A56" s="5"/>
      <c r="B56" s="41" t="s">
        <v>94</v>
      </c>
      <c r="C56" s="42"/>
      <c r="D56" s="43"/>
      <c r="E56" s="43"/>
      <c r="F56" s="44"/>
      <c r="G56" s="44"/>
    </row>
    <row r="57" spans="1:7" ht="24" customHeight="1" x14ac:dyDescent="0.3">
      <c r="A57" s="5"/>
      <c r="B57" s="55" t="s">
        <v>39</v>
      </c>
      <c r="C57" s="56" t="s">
        <v>30</v>
      </c>
      <c r="D57" s="56" t="s">
        <v>31</v>
      </c>
      <c r="E57" s="55" t="s">
        <v>18</v>
      </c>
      <c r="F57" s="56" t="s">
        <v>19</v>
      </c>
      <c r="G57" s="55" t="s">
        <v>20</v>
      </c>
    </row>
    <row r="58" spans="1:7" ht="12.75" customHeight="1" x14ac:dyDescent="0.3">
      <c r="A58" s="26"/>
      <c r="B58" s="135" t="s">
        <v>132</v>
      </c>
      <c r="C58" s="137" t="s">
        <v>133</v>
      </c>
      <c r="D58" s="143">
        <v>200</v>
      </c>
      <c r="E58" s="139" t="s">
        <v>101</v>
      </c>
      <c r="F58" s="140">
        <v>200</v>
      </c>
      <c r="G58" s="133">
        <f>D58*F58</f>
        <v>40000</v>
      </c>
    </row>
    <row r="59" spans="1:7" ht="13.5" customHeight="1" x14ac:dyDescent="0.3">
      <c r="A59" s="5"/>
      <c r="B59" s="136" t="s">
        <v>40</v>
      </c>
      <c r="C59" s="138"/>
      <c r="D59" s="138"/>
      <c r="E59" s="138"/>
      <c r="F59" s="141"/>
      <c r="G59" s="142">
        <f>SUM(G58)</f>
        <v>40000</v>
      </c>
    </row>
    <row r="60" spans="1:7" ht="12" customHeight="1" x14ac:dyDescent="0.3">
      <c r="A60" s="2"/>
      <c r="B60" s="87"/>
      <c r="C60" s="87"/>
      <c r="D60" s="87"/>
      <c r="E60" s="87"/>
      <c r="F60" s="88"/>
      <c r="G60" s="88"/>
    </row>
    <row r="61" spans="1:7" ht="12" customHeight="1" x14ac:dyDescent="0.3">
      <c r="A61" s="84"/>
      <c r="B61" s="89" t="s">
        <v>41</v>
      </c>
      <c r="C61" s="90"/>
      <c r="D61" s="90"/>
      <c r="E61" s="90"/>
      <c r="F61" s="90"/>
      <c r="G61" s="91">
        <f>G26+G40+G54+G59</f>
        <v>823500</v>
      </c>
    </row>
    <row r="62" spans="1:7" ht="12" customHeight="1" x14ac:dyDescent="0.3">
      <c r="A62" s="84"/>
      <c r="B62" s="92" t="s">
        <v>42</v>
      </c>
      <c r="C62" s="73"/>
      <c r="D62" s="73"/>
      <c r="E62" s="73"/>
      <c r="F62" s="73"/>
      <c r="G62" s="93">
        <f>G61*0.05</f>
        <v>41175</v>
      </c>
    </row>
    <row r="63" spans="1:7" ht="12" customHeight="1" x14ac:dyDescent="0.3">
      <c r="A63" s="84"/>
      <c r="B63" s="94" t="s">
        <v>43</v>
      </c>
      <c r="C63" s="72"/>
      <c r="D63" s="72"/>
      <c r="E63" s="72"/>
      <c r="F63" s="72"/>
      <c r="G63" s="95">
        <f>G62+G61</f>
        <v>864675</v>
      </c>
    </row>
    <row r="64" spans="1:7" ht="12" customHeight="1" x14ac:dyDescent="0.3">
      <c r="A64" s="84"/>
      <c r="B64" s="92" t="s">
        <v>44</v>
      </c>
      <c r="C64" s="73"/>
      <c r="D64" s="73"/>
      <c r="E64" s="73"/>
      <c r="F64" s="73"/>
      <c r="G64" s="93">
        <f>G12</f>
        <v>1540000</v>
      </c>
    </row>
    <row r="65" spans="1:7" ht="12" customHeight="1" x14ac:dyDescent="0.3">
      <c r="A65" s="84"/>
      <c r="B65" s="96" t="s">
        <v>45</v>
      </c>
      <c r="C65" s="97"/>
      <c r="D65" s="97"/>
      <c r="E65" s="97"/>
      <c r="F65" s="97"/>
      <c r="G65" s="98">
        <f>G64-G63</f>
        <v>675325</v>
      </c>
    </row>
    <row r="66" spans="1:7" ht="12" customHeight="1" x14ac:dyDescent="0.3">
      <c r="A66" s="84"/>
      <c r="B66" s="85" t="s">
        <v>46</v>
      </c>
      <c r="C66" s="86"/>
      <c r="D66" s="86"/>
      <c r="E66" s="86"/>
      <c r="F66" s="86"/>
      <c r="G66" s="81"/>
    </row>
    <row r="67" spans="1:7" ht="12.75" customHeight="1" thickBot="1" x14ac:dyDescent="0.35">
      <c r="A67" s="84"/>
      <c r="B67" s="99"/>
      <c r="C67" s="86"/>
      <c r="D67" s="86"/>
      <c r="E67" s="86"/>
      <c r="F67" s="86"/>
      <c r="G67" s="81"/>
    </row>
    <row r="68" spans="1:7" ht="12" customHeight="1" x14ac:dyDescent="0.3">
      <c r="A68" s="84"/>
      <c r="B68" s="109" t="s">
        <v>47</v>
      </c>
      <c r="C68" s="110"/>
      <c r="D68" s="110"/>
      <c r="E68" s="110"/>
      <c r="F68" s="111"/>
      <c r="G68" s="81"/>
    </row>
    <row r="69" spans="1:7" ht="12" customHeight="1" x14ac:dyDescent="0.3">
      <c r="A69" s="84"/>
      <c r="B69" s="112" t="s">
        <v>48</v>
      </c>
      <c r="C69" s="83"/>
      <c r="D69" s="83"/>
      <c r="E69" s="83"/>
      <c r="F69" s="113"/>
      <c r="G69" s="81"/>
    </row>
    <row r="70" spans="1:7" ht="12" customHeight="1" x14ac:dyDescent="0.3">
      <c r="A70" s="84"/>
      <c r="B70" s="112" t="s">
        <v>124</v>
      </c>
      <c r="C70" s="83"/>
      <c r="D70" s="83"/>
      <c r="E70" s="83"/>
      <c r="F70" s="113"/>
      <c r="G70" s="81"/>
    </row>
    <row r="71" spans="1:7" ht="12" customHeight="1" x14ac:dyDescent="0.3">
      <c r="A71" s="84"/>
      <c r="B71" s="112" t="s">
        <v>128</v>
      </c>
      <c r="C71" s="83" t="s">
        <v>129</v>
      </c>
      <c r="D71" s="83"/>
      <c r="E71" s="83"/>
      <c r="F71" s="113"/>
      <c r="G71" s="81"/>
    </row>
    <row r="72" spans="1:7" ht="12" customHeight="1" x14ac:dyDescent="0.3">
      <c r="A72" s="84"/>
      <c r="B72" s="112" t="s">
        <v>49</v>
      </c>
      <c r="C72" s="83"/>
      <c r="D72" s="83"/>
      <c r="E72" s="83"/>
      <c r="F72" s="113"/>
      <c r="G72" s="81"/>
    </row>
    <row r="73" spans="1:7" ht="12" customHeight="1" x14ac:dyDescent="0.3">
      <c r="A73" s="84"/>
      <c r="B73" s="112" t="s">
        <v>125</v>
      </c>
      <c r="C73" s="83"/>
      <c r="D73" s="83"/>
      <c r="E73" s="83"/>
      <c r="F73" s="113"/>
      <c r="G73" s="81"/>
    </row>
    <row r="74" spans="1:7" ht="12.75" customHeight="1" thickBot="1" x14ac:dyDescent="0.35">
      <c r="A74" s="84"/>
      <c r="B74" s="114" t="s">
        <v>50</v>
      </c>
      <c r="C74" s="115"/>
      <c r="D74" s="115"/>
      <c r="E74" s="115"/>
      <c r="F74" s="116"/>
      <c r="G74" s="81"/>
    </row>
    <row r="75" spans="1:7" ht="12.75" customHeight="1" x14ac:dyDescent="0.3">
      <c r="A75" s="84"/>
      <c r="B75" s="107"/>
      <c r="C75" s="83"/>
      <c r="D75" s="83"/>
      <c r="E75" s="83"/>
      <c r="F75" s="83"/>
      <c r="G75" s="81"/>
    </row>
    <row r="76" spans="1:7" ht="15" customHeight="1" thickBot="1" x14ac:dyDescent="0.35">
      <c r="A76" s="84"/>
      <c r="B76" s="170" t="s">
        <v>51</v>
      </c>
      <c r="C76" s="171"/>
      <c r="D76" s="106"/>
      <c r="E76" s="75"/>
      <c r="F76" s="75"/>
      <c r="G76" s="81"/>
    </row>
    <row r="77" spans="1:7" ht="12" customHeight="1" x14ac:dyDescent="0.3">
      <c r="A77" s="84"/>
      <c r="B77" s="100" t="s">
        <v>39</v>
      </c>
      <c r="C77" s="145" t="s">
        <v>52</v>
      </c>
      <c r="D77" s="157" t="s">
        <v>53</v>
      </c>
      <c r="E77" s="75"/>
      <c r="F77" s="75"/>
      <c r="G77" s="81"/>
    </row>
    <row r="78" spans="1:7" ht="12" customHeight="1" x14ac:dyDescent="0.3">
      <c r="A78" s="84"/>
      <c r="B78" s="101" t="s">
        <v>54</v>
      </c>
      <c r="C78" s="76">
        <f>G26</f>
        <v>60000</v>
      </c>
      <c r="D78" s="102">
        <f>(C78/C84)</f>
        <v>6.9390233324659559E-2</v>
      </c>
      <c r="E78" s="75"/>
      <c r="F78" s="75"/>
      <c r="G78" s="81"/>
    </row>
    <row r="79" spans="1:7" ht="12" customHeight="1" x14ac:dyDescent="0.3">
      <c r="A79" s="84"/>
      <c r="B79" s="101" t="s">
        <v>55</v>
      </c>
      <c r="C79" s="77">
        <f>G30</f>
        <v>0</v>
      </c>
      <c r="D79" s="102">
        <v>0</v>
      </c>
      <c r="E79" s="75"/>
      <c r="F79" s="75"/>
      <c r="G79" s="81"/>
    </row>
    <row r="80" spans="1:7" ht="12" customHeight="1" x14ac:dyDescent="0.3">
      <c r="A80" s="84"/>
      <c r="B80" s="101" t="s">
        <v>56</v>
      </c>
      <c r="C80" s="76">
        <f>G40</f>
        <v>185000</v>
      </c>
      <c r="D80" s="102">
        <f>(C80/C84)</f>
        <v>0.21395321941770029</v>
      </c>
      <c r="E80" s="75"/>
      <c r="F80" s="75"/>
      <c r="G80" s="81"/>
    </row>
    <row r="81" spans="1:7" ht="12" customHeight="1" x14ac:dyDescent="0.3">
      <c r="A81" s="84"/>
      <c r="B81" s="101" t="s">
        <v>29</v>
      </c>
      <c r="C81" s="76">
        <f>G54</f>
        <v>538500</v>
      </c>
      <c r="D81" s="102">
        <f>(C81/C84)</f>
        <v>0.62277734408881946</v>
      </c>
      <c r="E81" s="75"/>
      <c r="F81" s="75"/>
      <c r="G81" s="81"/>
    </row>
    <row r="82" spans="1:7" ht="12" customHeight="1" x14ac:dyDescent="0.3">
      <c r="A82" s="84"/>
      <c r="B82" s="101" t="s">
        <v>57</v>
      </c>
      <c r="C82" s="78">
        <f>G59</f>
        <v>40000</v>
      </c>
      <c r="D82" s="102">
        <f>(C82/C84)</f>
        <v>4.6260155549773037E-2</v>
      </c>
      <c r="E82" s="80"/>
      <c r="F82" s="80"/>
      <c r="G82" s="81"/>
    </row>
    <row r="83" spans="1:7" ht="12" customHeight="1" x14ac:dyDescent="0.3">
      <c r="A83" s="84"/>
      <c r="B83" s="101" t="s">
        <v>58</v>
      </c>
      <c r="C83" s="78">
        <f>G62</f>
        <v>41175</v>
      </c>
      <c r="D83" s="102">
        <f>(C83/C84)</f>
        <v>4.7619047619047616E-2</v>
      </c>
      <c r="E83" s="80"/>
      <c r="F83" s="80"/>
      <c r="G83" s="81"/>
    </row>
    <row r="84" spans="1:7" ht="12.75" customHeight="1" thickBot="1" x14ac:dyDescent="0.35">
      <c r="A84" s="84"/>
      <c r="B84" s="103" t="s">
        <v>59</v>
      </c>
      <c r="C84" s="104">
        <f>SUM(C78:C83)</f>
        <v>864675</v>
      </c>
      <c r="D84" s="105">
        <f>SUM(D78:D83)</f>
        <v>1</v>
      </c>
      <c r="E84" s="80"/>
      <c r="F84" s="80"/>
      <c r="G84" s="81"/>
    </row>
    <row r="85" spans="1:7" ht="12" customHeight="1" x14ac:dyDescent="0.3">
      <c r="A85" s="84"/>
      <c r="B85" s="99"/>
      <c r="C85" s="86"/>
      <c r="D85" s="86"/>
      <c r="E85" s="86"/>
      <c r="F85" s="86"/>
      <c r="G85" s="81"/>
    </row>
    <row r="86" spans="1:7" ht="12" customHeight="1" thickBot="1" x14ac:dyDescent="0.35">
      <c r="A86" s="74"/>
      <c r="B86" s="118"/>
      <c r="C86" s="119" t="s">
        <v>136</v>
      </c>
      <c r="D86" s="120"/>
      <c r="E86" s="121"/>
      <c r="F86" s="79"/>
      <c r="G86" s="81"/>
    </row>
    <row r="87" spans="1:7" ht="12" customHeight="1" thickBot="1" x14ac:dyDescent="0.35">
      <c r="A87" s="84"/>
      <c r="B87" s="153" t="s">
        <v>138</v>
      </c>
      <c r="C87" s="152" t="s">
        <v>137</v>
      </c>
      <c r="D87" s="146" t="s">
        <v>139</v>
      </c>
      <c r="E87" s="147" t="s">
        <v>140</v>
      </c>
      <c r="F87" s="80"/>
      <c r="G87" s="81"/>
    </row>
    <row r="88" spans="1:7" ht="12" customHeight="1" x14ac:dyDescent="0.3">
      <c r="A88" s="84"/>
      <c r="B88" s="148" t="s">
        <v>95</v>
      </c>
      <c r="C88" s="154">
        <v>50</v>
      </c>
      <c r="D88" s="155">
        <v>55</v>
      </c>
      <c r="E88" s="156">
        <v>60</v>
      </c>
      <c r="F88" s="117"/>
      <c r="G88" s="82"/>
    </row>
    <row r="89" spans="1:7" ht="12.75" customHeight="1" thickBot="1" x14ac:dyDescent="0.35">
      <c r="A89" s="84"/>
      <c r="B89" s="149" t="s">
        <v>60</v>
      </c>
      <c r="C89" s="150">
        <f>C84/C88</f>
        <v>17293.5</v>
      </c>
      <c r="D89" s="150">
        <f>C84/D88</f>
        <v>15721.363636363636</v>
      </c>
      <c r="E89" s="151">
        <f>C84/E88</f>
        <v>14411.25</v>
      </c>
      <c r="F89" s="117"/>
      <c r="G89" s="82"/>
    </row>
    <row r="90" spans="1:7" ht="15.6" customHeight="1" x14ac:dyDescent="0.3">
      <c r="A90" s="84"/>
      <c r="B90" s="108" t="s">
        <v>61</v>
      </c>
      <c r="C90" s="83"/>
      <c r="D90" s="83"/>
      <c r="E90" s="83"/>
      <c r="F90" s="83"/>
      <c r="G90" s="8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2"/>
  <sheetViews>
    <sheetView topLeftCell="A16" workbookViewId="0">
      <selection activeCell="H39" sqref="H39"/>
    </sheetView>
  </sheetViews>
  <sheetFormatPr baseColWidth="10" defaultRowHeight="14.4" x14ac:dyDescent="0.3"/>
  <cols>
    <col min="2" max="2" width="23.77734375" bestFit="1" customWidth="1"/>
  </cols>
  <sheetData>
    <row r="3" spans="2:4" x14ac:dyDescent="0.3">
      <c r="B3" s="63" t="s">
        <v>33</v>
      </c>
      <c r="C3" s="64"/>
      <c r="D3" s="126"/>
    </row>
    <row r="4" spans="2:4" x14ac:dyDescent="0.3">
      <c r="B4" s="63" t="s">
        <v>67</v>
      </c>
      <c r="C4" s="64" t="s">
        <v>71</v>
      </c>
      <c r="D4" s="126">
        <v>700</v>
      </c>
    </row>
    <row r="5" spans="2:4" x14ac:dyDescent="0.3">
      <c r="B5" s="63" t="s">
        <v>68</v>
      </c>
      <c r="C5" s="64" t="s">
        <v>72</v>
      </c>
      <c r="D5" s="126"/>
    </row>
    <row r="6" spans="2:4" x14ac:dyDescent="0.3">
      <c r="B6" s="63" t="s">
        <v>69</v>
      </c>
      <c r="C6" s="64" t="s">
        <v>72</v>
      </c>
      <c r="D6" s="126"/>
    </row>
    <row r="7" spans="2:4" x14ac:dyDescent="0.3">
      <c r="B7" s="63" t="s">
        <v>70</v>
      </c>
      <c r="C7" s="64" t="s">
        <v>72</v>
      </c>
      <c r="D7" s="126"/>
    </row>
    <row r="8" spans="2:4" x14ac:dyDescent="0.3">
      <c r="B8" s="63" t="s">
        <v>73</v>
      </c>
      <c r="C8" s="64" t="s">
        <v>71</v>
      </c>
      <c r="D8" s="126"/>
    </row>
    <row r="9" spans="2:4" x14ac:dyDescent="0.3">
      <c r="B9" s="63" t="s">
        <v>74</v>
      </c>
      <c r="C9" s="64" t="s">
        <v>71</v>
      </c>
      <c r="D9" s="126"/>
    </row>
    <row r="10" spans="2:4" x14ac:dyDescent="0.3">
      <c r="B10" s="63" t="s">
        <v>75</v>
      </c>
      <c r="C10" s="64" t="s">
        <v>71</v>
      </c>
      <c r="D10" s="126"/>
    </row>
    <row r="11" spans="2:4" x14ac:dyDescent="0.3">
      <c r="B11" s="63" t="s">
        <v>76</v>
      </c>
      <c r="C11" s="64" t="s">
        <v>71</v>
      </c>
      <c r="D11" s="126"/>
    </row>
    <row r="12" spans="2:4" x14ac:dyDescent="0.3">
      <c r="B12" s="63" t="s">
        <v>77</v>
      </c>
      <c r="C12" s="64" t="s">
        <v>71</v>
      </c>
      <c r="D12" s="126"/>
    </row>
    <row r="13" spans="2:4" x14ac:dyDescent="0.3">
      <c r="B13" s="63" t="s">
        <v>78</v>
      </c>
      <c r="C13" s="64" t="s">
        <v>82</v>
      </c>
      <c r="D13" s="126"/>
    </row>
    <row r="14" spans="2:4" x14ac:dyDescent="0.3">
      <c r="B14" s="63" t="s">
        <v>79</v>
      </c>
      <c r="C14" s="64" t="s">
        <v>82</v>
      </c>
      <c r="D14" s="126"/>
    </row>
    <row r="15" spans="2:4" x14ac:dyDescent="0.3">
      <c r="B15" s="63" t="s">
        <v>80</v>
      </c>
      <c r="C15" s="64" t="s">
        <v>71</v>
      </c>
      <c r="D15" s="126"/>
    </row>
    <row r="16" spans="2:4" x14ac:dyDescent="0.3">
      <c r="B16" s="63" t="s">
        <v>81</v>
      </c>
      <c r="C16" s="64" t="s">
        <v>71</v>
      </c>
      <c r="D16" s="126"/>
    </row>
    <row r="17" spans="2:4" x14ac:dyDescent="0.3">
      <c r="B17" s="124"/>
      <c r="C17" s="61"/>
      <c r="D17" s="126"/>
    </row>
    <row r="18" spans="2:4" x14ac:dyDescent="0.3">
      <c r="B18" s="131" t="s">
        <v>83</v>
      </c>
      <c r="C18" s="64"/>
      <c r="D18" s="126"/>
    </row>
    <row r="19" spans="2:4" x14ac:dyDescent="0.3">
      <c r="B19" s="134" t="s">
        <v>86</v>
      </c>
      <c r="C19" s="129" t="s">
        <v>34</v>
      </c>
      <c r="D19" s="130"/>
    </row>
    <row r="20" spans="2:4" x14ac:dyDescent="0.3">
      <c r="B20" s="134" t="s">
        <v>87</v>
      </c>
      <c r="C20" s="129" t="s">
        <v>34</v>
      </c>
      <c r="D20" s="130"/>
    </row>
    <row r="21" spans="2:4" x14ac:dyDescent="0.3">
      <c r="B21" s="134" t="s">
        <v>88</v>
      </c>
      <c r="C21" s="129" t="s">
        <v>34</v>
      </c>
      <c r="D21" s="130"/>
    </row>
    <row r="22" spans="2:4" x14ac:dyDescent="0.3">
      <c r="B22" s="134" t="s">
        <v>89</v>
      </c>
      <c r="C22" s="129" t="s">
        <v>34</v>
      </c>
      <c r="D22" s="130"/>
    </row>
    <row r="23" spans="2:4" x14ac:dyDescent="0.3">
      <c r="B23" s="134" t="s">
        <v>90</v>
      </c>
      <c r="C23" s="129" t="s">
        <v>34</v>
      </c>
      <c r="D23" s="130"/>
    </row>
    <row r="24" spans="2:4" x14ac:dyDescent="0.3">
      <c r="B24" s="134" t="s">
        <v>91</v>
      </c>
      <c r="C24" s="129" t="s">
        <v>34</v>
      </c>
      <c r="D24" s="130"/>
    </row>
    <row r="25" spans="2:4" x14ac:dyDescent="0.3">
      <c r="B25" s="134" t="s">
        <v>92</v>
      </c>
      <c r="C25" s="129" t="s">
        <v>34</v>
      </c>
      <c r="D25" s="130"/>
    </row>
    <row r="26" spans="2:4" x14ac:dyDescent="0.3">
      <c r="B26" s="134" t="s">
        <v>93</v>
      </c>
      <c r="C26" s="129" t="s">
        <v>34</v>
      </c>
      <c r="D26" s="130"/>
    </row>
    <row r="27" spans="2:4" x14ac:dyDescent="0.3">
      <c r="B27" s="63"/>
      <c r="C27" s="64"/>
      <c r="D27" s="126"/>
    </row>
    <row r="28" spans="2:4" x14ac:dyDescent="0.3">
      <c r="B28" s="63"/>
      <c r="C28" s="64"/>
      <c r="D28" s="126"/>
    </row>
    <row r="29" spans="2:4" x14ac:dyDescent="0.3">
      <c r="B29" s="63"/>
      <c r="C29" s="64"/>
      <c r="D29" s="126"/>
    </row>
    <row r="30" spans="2:4" x14ac:dyDescent="0.3">
      <c r="B30" s="63"/>
      <c r="C30" s="64"/>
      <c r="D30" s="126"/>
    </row>
    <row r="31" spans="2:4" x14ac:dyDescent="0.3">
      <c r="B31" s="124"/>
      <c r="C31" s="61"/>
      <c r="D31" s="126"/>
    </row>
    <row r="32" spans="2:4" x14ac:dyDescent="0.3">
      <c r="B32" s="124"/>
      <c r="C32" s="61"/>
      <c r="D32" s="126"/>
    </row>
    <row r="33" spans="2:4" x14ac:dyDescent="0.3">
      <c r="B33" s="63" t="s">
        <v>37</v>
      </c>
      <c r="C33" s="64"/>
      <c r="D33" s="126"/>
    </row>
    <row r="34" spans="2:4" x14ac:dyDescent="0.3">
      <c r="B34" s="124" t="s">
        <v>84</v>
      </c>
      <c r="C34" s="61" t="s">
        <v>35</v>
      </c>
      <c r="D34" s="132"/>
    </row>
    <row r="35" spans="2:4" x14ac:dyDescent="0.3">
      <c r="B35" s="124" t="s">
        <v>85</v>
      </c>
      <c r="C35" s="61" t="s">
        <v>71</v>
      </c>
      <c r="D35" s="132"/>
    </row>
    <row r="36" spans="2:4" x14ac:dyDescent="0.3">
      <c r="B36" s="124" t="s">
        <v>36</v>
      </c>
      <c r="C36" s="61" t="s">
        <v>34</v>
      </c>
      <c r="D36" s="126"/>
    </row>
    <row r="37" spans="2:4" x14ac:dyDescent="0.3">
      <c r="B37" s="128"/>
      <c r="C37" s="129"/>
      <c r="D37" s="130"/>
    </row>
    <row r="38" spans="2:4" x14ac:dyDescent="0.3">
      <c r="B38" s="128"/>
      <c r="C38" s="129"/>
      <c r="D38" s="130"/>
    </row>
    <row r="39" spans="2:4" x14ac:dyDescent="0.3">
      <c r="B39" s="128"/>
      <c r="C39" s="129"/>
      <c r="D39" s="130"/>
    </row>
    <row r="40" spans="2:4" x14ac:dyDescent="0.3">
      <c r="B40" s="128"/>
      <c r="C40" s="129"/>
      <c r="D40" s="130"/>
    </row>
    <row r="41" spans="2:4" x14ac:dyDescent="0.3">
      <c r="B41" s="128"/>
      <c r="C41" s="129"/>
      <c r="D41" s="130"/>
    </row>
    <row r="42" spans="2:4" x14ac:dyDescent="0.3">
      <c r="B42" s="65"/>
      <c r="C42" s="66"/>
      <c r="D42" s="1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tabSelected="1" topLeftCell="B52" zoomScale="110" zoomScaleNormal="110" workbookViewId="0">
      <selection activeCell="G12" sqref="G12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23.77734375" style="1" customWidth="1"/>
    <col min="3" max="3" width="19.44140625" style="1" customWidth="1"/>
    <col min="4" max="4" width="9.44140625" style="1" customWidth="1"/>
    <col min="5" max="5" width="14.77734375" style="1" customWidth="1"/>
    <col min="6" max="6" width="9.77734375" style="1" customWidth="1"/>
    <col min="7" max="7" width="12.44140625" style="1" customWidth="1"/>
    <col min="8" max="255" width="10.777343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4.4" x14ac:dyDescent="0.3">
      <c r="A9" s="5"/>
      <c r="B9" s="6" t="s">
        <v>0</v>
      </c>
      <c r="C9" s="7" t="s">
        <v>96</v>
      </c>
      <c r="D9" s="8"/>
      <c r="E9" s="174" t="s">
        <v>142</v>
      </c>
      <c r="F9" s="175"/>
      <c r="G9" s="9">
        <v>55</v>
      </c>
    </row>
    <row r="10" spans="1:7" ht="14.4" x14ac:dyDescent="0.3">
      <c r="A10" s="5"/>
      <c r="B10" s="10" t="s">
        <v>1</v>
      </c>
      <c r="C10" s="11" t="s">
        <v>97</v>
      </c>
      <c r="D10" s="12"/>
      <c r="E10" s="172" t="s">
        <v>2</v>
      </c>
      <c r="F10" s="173"/>
      <c r="G10" s="14" t="s">
        <v>99</v>
      </c>
    </row>
    <row r="11" spans="1:7" ht="14.4" x14ac:dyDescent="0.3">
      <c r="A11" s="5"/>
      <c r="B11" s="10" t="s">
        <v>3</v>
      </c>
      <c r="C11" s="14" t="s">
        <v>127</v>
      </c>
      <c r="D11" s="12"/>
      <c r="E11" s="172" t="s">
        <v>141</v>
      </c>
      <c r="F11" s="173"/>
      <c r="G11" s="15">
        <v>28000</v>
      </c>
    </row>
    <row r="12" spans="1:7" ht="14.4" x14ac:dyDescent="0.3">
      <c r="A12" s="5"/>
      <c r="B12" s="10" t="s">
        <v>4</v>
      </c>
      <c r="C12" s="16" t="s">
        <v>63</v>
      </c>
      <c r="D12" s="12"/>
      <c r="E12" s="167" t="s">
        <v>5</v>
      </c>
      <c r="F12" s="168"/>
      <c r="G12" s="19">
        <f>(G9*G11)</f>
        <v>1540000</v>
      </c>
    </row>
    <row r="13" spans="1:7" ht="14.4" x14ac:dyDescent="0.3">
      <c r="A13" s="5"/>
      <c r="B13" s="10" t="s">
        <v>6</v>
      </c>
      <c r="C13" s="14" t="s">
        <v>64</v>
      </c>
      <c r="D13" s="12"/>
      <c r="E13" s="172" t="s">
        <v>7</v>
      </c>
      <c r="F13" s="173"/>
      <c r="G13" s="14" t="s">
        <v>100</v>
      </c>
    </row>
    <row r="14" spans="1:7" ht="14.4" x14ac:dyDescent="0.3">
      <c r="A14" s="5"/>
      <c r="B14" s="10" t="s">
        <v>8</v>
      </c>
      <c r="C14" s="14" t="s">
        <v>98</v>
      </c>
      <c r="D14" s="12"/>
      <c r="E14" s="172" t="s">
        <v>9</v>
      </c>
      <c r="F14" s="173"/>
      <c r="G14" s="14" t="s">
        <v>101</v>
      </c>
    </row>
    <row r="15" spans="1:7" ht="14.4" x14ac:dyDescent="0.3">
      <c r="A15" s="5"/>
      <c r="B15" s="10" t="s">
        <v>10</v>
      </c>
      <c r="C15" s="20">
        <v>44727</v>
      </c>
      <c r="D15" s="12"/>
      <c r="E15" s="176" t="s">
        <v>11</v>
      </c>
      <c r="F15" s="177"/>
      <c r="G15" s="16" t="s">
        <v>12</v>
      </c>
    </row>
    <row r="16" spans="1:7" ht="14.4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78" t="s">
        <v>13</v>
      </c>
      <c r="C17" s="179"/>
      <c r="D17" s="179"/>
      <c r="E17" s="179"/>
      <c r="F17" s="179"/>
      <c r="G17" s="179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3">
      <c r="A21" s="26"/>
      <c r="B21" s="166" t="s">
        <v>102</v>
      </c>
      <c r="C21" s="34" t="s">
        <v>21</v>
      </c>
      <c r="D21" s="125">
        <v>0.2</v>
      </c>
      <c r="E21" s="166" t="s">
        <v>103</v>
      </c>
      <c r="F21" s="19">
        <v>26000</v>
      </c>
      <c r="G21" s="19">
        <f>(D21*F21)</f>
        <v>5200</v>
      </c>
    </row>
    <row r="22" spans="1:7" ht="12.75" customHeight="1" x14ac:dyDescent="0.3">
      <c r="A22" s="26"/>
      <c r="B22" s="166" t="s">
        <v>104</v>
      </c>
      <c r="C22" s="34" t="s">
        <v>21</v>
      </c>
      <c r="D22" s="125">
        <v>0.3</v>
      </c>
      <c r="E22" s="166" t="s">
        <v>105</v>
      </c>
      <c r="F22" s="19">
        <v>26000</v>
      </c>
      <c r="G22" s="19">
        <f t="shared" ref="G22:G25" si="0">(D22*F22)</f>
        <v>7800</v>
      </c>
    </row>
    <row r="23" spans="1:7" ht="12.75" customHeight="1" x14ac:dyDescent="0.3">
      <c r="A23" s="26"/>
      <c r="B23" s="166" t="s">
        <v>106</v>
      </c>
      <c r="C23" s="34" t="s">
        <v>21</v>
      </c>
      <c r="D23" s="125">
        <v>0.8</v>
      </c>
      <c r="E23" s="166" t="s">
        <v>107</v>
      </c>
      <c r="F23" s="19">
        <v>26000</v>
      </c>
      <c r="G23" s="19">
        <f t="shared" si="0"/>
        <v>20800</v>
      </c>
    </row>
    <row r="24" spans="1:7" ht="12.75" customHeight="1" x14ac:dyDescent="0.3">
      <c r="A24" s="26"/>
      <c r="B24" s="166" t="s">
        <v>108</v>
      </c>
      <c r="C24" s="34" t="s">
        <v>21</v>
      </c>
      <c r="D24" s="125">
        <v>0.8</v>
      </c>
      <c r="E24" s="166" t="s">
        <v>65</v>
      </c>
      <c r="F24" s="19">
        <v>26000</v>
      </c>
      <c r="G24" s="19">
        <f t="shared" si="0"/>
        <v>20800</v>
      </c>
    </row>
    <row r="25" spans="1:7" ht="12.75" customHeight="1" x14ac:dyDescent="0.3">
      <c r="A25" s="26"/>
      <c r="B25" s="166" t="s">
        <v>109</v>
      </c>
      <c r="C25" s="34" t="s">
        <v>21</v>
      </c>
      <c r="D25" s="125">
        <v>0.3</v>
      </c>
      <c r="E25" s="166" t="s">
        <v>110</v>
      </c>
      <c r="F25" s="19">
        <v>26000</v>
      </c>
      <c r="G25" s="19">
        <f t="shared" si="0"/>
        <v>7800</v>
      </c>
    </row>
    <row r="26" spans="1:7" ht="12.75" customHeight="1" x14ac:dyDescent="0.3">
      <c r="A26" s="26"/>
      <c r="B26" s="36" t="s">
        <v>22</v>
      </c>
      <c r="C26" s="37"/>
      <c r="D26" s="37"/>
      <c r="E26" s="37"/>
      <c r="F26" s="38"/>
      <c r="G26" s="39">
        <f>SUM(G21:G25)</f>
        <v>62400</v>
      </c>
    </row>
    <row r="27" spans="1:7" ht="12" customHeight="1" x14ac:dyDescent="0.3">
      <c r="A27" s="2"/>
      <c r="B27" s="27"/>
      <c r="C27" s="29"/>
      <c r="D27" s="29"/>
      <c r="E27" s="29"/>
      <c r="F27" s="40"/>
      <c r="G27" s="40"/>
    </row>
    <row r="28" spans="1:7" ht="12" customHeight="1" x14ac:dyDescent="0.3">
      <c r="A28" s="5"/>
      <c r="B28" s="41" t="s">
        <v>23</v>
      </c>
      <c r="C28" s="42"/>
      <c r="D28" s="43"/>
      <c r="E28" s="43"/>
      <c r="F28" s="44"/>
      <c r="G28" s="44"/>
    </row>
    <row r="29" spans="1:7" ht="24" customHeight="1" x14ac:dyDescent="0.3">
      <c r="A29" s="5"/>
      <c r="B29" s="45" t="s">
        <v>15</v>
      </c>
      <c r="C29" s="46" t="s">
        <v>16</v>
      </c>
      <c r="D29" s="46" t="s">
        <v>17</v>
      </c>
      <c r="E29" s="45" t="s">
        <v>18</v>
      </c>
      <c r="F29" s="46" t="s">
        <v>19</v>
      </c>
      <c r="G29" s="45" t="s">
        <v>20</v>
      </c>
    </row>
    <row r="30" spans="1:7" ht="12" customHeight="1" x14ac:dyDescent="0.3">
      <c r="A30" s="5"/>
      <c r="B30" s="47"/>
      <c r="C30" s="48" t="s">
        <v>62</v>
      </c>
      <c r="D30" s="48"/>
      <c r="E30" s="48"/>
      <c r="F30" s="47"/>
      <c r="G30" s="47"/>
    </row>
    <row r="31" spans="1:7" ht="12" customHeight="1" x14ac:dyDescent="0.3">
      <c r="A31" s="5"/>
      <c r="B31" s="49" t="s">
        <v>24</v>
      </c>
      <c r="C31" s="50"/>
      <c r="D31" s="50"/>
      <c r="E31" s="50"/>
      <c r="F31" s="51"/>
      <c r="G31" s="51"/>
    </row>
    <row r="32" spans="1:7" ht="12" customHeight="1" x14ac:dyDescent="0.3">
      <c r="A32" s="2"/>
      <c r="B32" s="52"/>
      <c r="C32" s="53"/>
      <c r="D32" s="53"/>
      <c r="E32" s="53"/>
      <c r="F32" s="54"/>
      <c r="G32" s="54"/>
    </row>
    <row r="33" spans="1:11" ht="12" customHeight="1" x14ac:dyDescent="0.3">
      <c r="A33" s="5"/>
      <c r="B33" s="41" t="s">
        <v>25</v>
      </c>
      <c r="C33" s="42"/>
      <c r="D33" s="43"/>
      <c r="E33" s="43"/>
      <c r="F33" s="44"/>
      <c r="G33" s="44"/>
    </row>
    <row r="34" spans="1:11" ht="24" customHeight="1" x14ac:dyDescent="0.3">
      <c r="A34" s="5"/>
      <c r="B34" s="55" t="s">
        <v>15</v>
      </c>
      <c r="C34" s="55" t="s">
        <v>16</v>
      </c>
      <c r="D34" s="55" t="s">
        <v>17</v>
      </c>
      <c r="E34" s="55" t="s">
        <v>18</v>
      </c>
      <c r="F34" s="56" t="s">
        <v>19</v>
      </c>
      <c r="G34" s="55" t="s">
        <v>20</v>
      </c>
    </row>
    <row r="35" spans="1:11" ht="12.75" customHeight="1" x14ac:dyDescent="0.3">
      <c r="A35" s="26"/>
      <c r="B35" s="166" t="s">
        <v>111</v>
      </c>
      <c r="C35" s="34" t="s">
        <v>26</v>
      </c>
      <c r="D35" s="35">
        <v>0.3</v>
      </c>
      <c r="E35" s="16" t="s">
        <v>112</v>
      </c>
      <c r="F35" s="19">
        <v>50000</v>
      </c>
      <c r="G35" s="19">
        <f t="shared" ref="G35:G39" si="1">(D35*F35)</f>
        <v>15000</v>
      </c>
    </row>
    <row r="36" spans="1:11" ht="12.75" customHeight="1" x14ac:dyDescent="0.3">
      <c r="A36" s="26"/>
      <c r="B36" s="166" t="s">
        <v>66</v>
      </c>
      <c r="C36" s="34" t="s">
        <v>26</v>
      </c>
      <c r="D36" s="35">
        <v>0.25</v>
      </c>
      <c r="E36" s="16" t="s">
        <v>114</v>
      </c>
      <c r="F36" s="19">
        <v>50000</v>
      </c>
      <c r="G36" s="19">
        <f t="shared" si="1"/>
        <v>12500</v>
      </c>
    </row>
    <row r="37" spans="1:11" ht="12.75" customHeight="1" x14ac:dyDescent="0.3">
      <c r="A37" s="26"/>
      <c r="B37" s="166" t="s">
        <v>113</v>
      </c>
      <c r="C37" s="34" t="s">
        <v>26</v>
      </c>
      <c r="D37" s="35">
        <v>0.25</v>
      </c>
      <c r="E37" s="16" t="s">
        <v>114</v>
      </c>
      <c r="F37" s="19">
        <v>90000</v>
      </c>
      <c r="G37" s="19">
        <f t="shared" si="1"/>
        <v>22500</v>
      </c>
    </row>
    <row r="38" spans="1:11" ht="12.75" customHeight="1" x14ac:dyDescent="0.3">
      <c r="A38" s="26"/>
      <c r="B38" s="166" t="s">
        <v>115</v>
      </c>
      <c r="C38" s="34" t="s">
        <v>26</v>
      </c>
      <c r="D38" s="35">
        <v>0.5</v>
      </c>
      <c r="E38" s="16" t="s">
        <v>130</v>
      </c>
      <c r="F38" s="19">
        <v>50000</v>
      </c>
      <c r="G38" s="19">
        <f t="shared" si="1"/>
        <v>25000</v>
      </c>
    </row>
    <row r="39" spans="1:11" ht="12.75" customHeight="1" x14ac:dyDescent="0.3">
      <c r="A39" s="26"/>
      <c r="B39" s="166" t="s">
        <v>131</v>
      </c>
      <c r="C39" s="34" t="s">
        <v>26</v>
      </c>
      <c r="D39" s="35">
        <v>1</v>
      </c>
      <c r="E39" s="16" t="s">
        <v>116</v>
      </c>
      <c r="F39" s="19">
        <v>110000</v>
      </c>
      <c r="G39" s="19">
        <f t="shared" si="1"/>
        <v>110000</v>
      </c>
    </row>
    <row r="40" spans="1:11" ht="12.75" customHeight="1" x14ac:dyDescent="0.3">
      <c r="A40" s="5"/>
      <c r="B40" s="57" t="s">
        <v>27</v>
      </c>
      <c r="C40" s="58"/>
      <c r="D40" s="58"/>
      <c r="E40" s="58"/>
      <c r="F40" s="59"/>
      <c r="G40" s="60">
        <f>SUM(G35:G39)</f>
        <v>185000</v>
      </c>
    </row>
    <row r="41" spans="1:11" ht="12" customHeight="1" x14ac:dyDescent="0.3">
      <c r="A41" s="2"/>
      <c r="B41" s="52"/>
      <c r="C41" s="53"/>
      <c r="D41" s="53"/>
      <c r="E41" s="53"/>
      <c r="F41" s="54"/>
      <c r="G41" s="54"/>
    </row>
    <row r="42" spans="1:11" ht="12" customHeight="1" x14ac:dyDescent="0.3">
      <c r="A42" s="5"/>
      <c r="B42" s="41" t="s">
        <v>28</v>
      </c>
      <c r="C42" s="42"/>
      <c r="D42" s="43"/>
      <c r="E42" s="43"/>
      <c r="F42" s="44"/>
      <c r="G42" s="44"/>
    </row>
    <row r="43" spans="1:11" ht="24" customHeight="1" x14ac:dyDescent="0.3">
      <c r="A43" s="5"/>
      <c r="B43" s="56" t="s">
        <v>29</v>
      </c>
      <c r="C43" s="56" t="s">
        <v>30</v>
      </c>
      <c r="D43" s="56" t="s">
        <v>31</v>
      </c>
      <c r="E43" s="56" t="s">
        <v>18</v>
      </c>
      <c r="F43" s="56" t="s">
        <v>19</v>
      </c>
      <c r="G43" s="56" t="s">
        <v>20</v>
      </c>
      <c r="K43" s="122"/>
    </row>
    <row r="44" spans="1:11" ht="12.75" customHeight="1" x14ac:dyDescent="0.3">
      <c r="A44" s="26"/>
      <c r="B44" s="158" t="s">
        <v>32</v>
      </c>
      <c r="C44" s="159"/>
      <c r="D44" s="159"/>
      <c r="E44" s="159"/>
      <c r="F44" s="159"/>
      <c r="G44" s="159"/>
      <c r="K44" s="122"/>
    </row>
    <row r="45" spans="1:11" ht="12.75" customHeight="1" x14ac:dyDescent="0.3">
      <c r="A45" s="26"/>
      <c r="B45" s="167" t="s">
        <v>117</v>
      </c>
      <c r="C45" s="61" t="s">
        <v>34</v>
      </c>
      <c r="D45" s="126">
        <v>240</v>
      </c>
      <c r="E45" s="61" t="s">
        <v>130</v>
      </c>
      <c r="F45" s="144">
        <v>500</v>
      </c>
      <c r="G45" s="62">
        <f>(D45*F45)</f>
        <v>120000</v>
      </c>
    </row>
    <row r="46" spans="1:11" ht="12.75" customHeight="1" x14ac:dyDescent="0.3">
      <c r="A46" s="26"/>
      <c r="B46" s="160" t="s">
        <v>33</v>
      </c>
      <c r="C46" s="161"/>
      <c r="D46" s="162"/>
      <c r="E46" s="161"/>
      <c r="F46" s="163"/>
      <c r="G46" s="164"/>
    </row>
    <row r="47" spans="1:11" ht="12.75" customHeight="1" x14ac:dyDescent="0.3">
      <c r="A47" s="26"/>
      <c r="B47" s="167" t="s">
        <v>118</v>
      </c>
      <c r="C47" s="64" t="s">
        <v>82</v>
      </c>
      <c r="D47" s="126">
        <v>150</v>
      </c>
      <c r="E47" s="64" t="s">
        <v>120</v>
      </c>
      <c r="F47" s="144">
        <v>1040</v>
      </c>
      <c r="G47" s="62">
        <f>D47*F47</f>
        <v>156000</v>
      </c>
    </row>
    <row r="48" spans="1:11" ht="12.75" customHeight="1" x14ac:dyDescent="0.3">
      <c r="A48" s="26"/>
      <c r="B48" s="167" t="s">
        <v>119</v>
      </c>
      <c r="C48" s="64" t="s">
        <v>82</v>
      </c>
      <c r="D48" s="126">
        <v>250</v>
      </c>
      <c r="E48" s="64" t="s">
        <v>121</v>
      </c>
      <c r="F48" s="144">
        <v>1000</v>
      </c>
      <c r="G48" s="62">
        <f>D48*F48</f>
        <v>250000</v>
      </c>
    </row>
    <row r="49" spans="1:7" ht="12.75" customHeight="1" x14ac:dyDescent="0.3">
      <c r="A49" s="26"/>
      <c r="B49" s="160" t="s">
        <v>37</v>
      </c>
      <c r="C49" s="161"/>
      <c r="D49" s="162"/>
      <c r="E49" s="161"/>
      <c r="F49" s="163"/>
      <c r="G49" s="164"/>
    </row>
    <row r="50" spans="1:7" ht="12.75" customHeight="1" x14ac:dyDescent="0.3">
      <c r="A50" s="26"/>
      <c r="B50" s="167" t="s">
        <v>126</v>
      </c>
      <c r="C50" s="61"/>
      <c r="D50" s="132"/>
      <c r="E50" s="61"/>
      <c r="F50" s="144"/>
      <c r="G50" s="62"/>
    </row>
    <row r="51" spans="1:7" ht="12.75" customHeight="1" x14ac:dyDescent="0.3">
      <c r="A51" s="26"/>
      <c r="B51" s="160" t="s">
        <v>122</v>
      </c>
      <c r="C51" s="161"/>
      <c r="D51" s="162"/>
      <c r="E51" s="161"/>
      <c r="F51" s="163"/>
      <c r="G51" s="164"/>
    </row>
    <row r="52" spans="1:7" ht="12.75" customHeight="1" x14ac:dyDescent="0.3">
      <c r="A52" s="26"/>
      <c r="B52" s="169" t="s">
        <v>123</v>
      </c>
      <c r="C52" s="129" t="s">
        <v>134</v>
      </c>
      <c r="D52" s="130">
        <v>1</v>
      </c>
      <c r="E52" s="129" t="s">
        <v>135</v>
      </c>
      <c r="F52" s="143">
        <v>12500</v>
      </c>
      <c r="G52" s="133">
        <f>D52*F52</f>
        <v>12500</v>
      </c>
    </row>
    <row r="53" spans="1:7" ht="12.75" customHeight="1" x14ac:dyDescent="0.3">
      <c r="A53" s="26"/>
      <c r="B53" s="134"/>
      <c r="C53" s="129"/>
      <c r="D53" s="130"/>
      <c r="E53" s="129"/>
      <c r="F53" s="143"/>
      <c r="G53" s="133"/>
    </row>
    <row r="54" spans="1:7" ht="13.5" customHeight="1" x14ac:dyDescent="0.3">
      <c r="A54" s="5"/>
      <c r="B54" s="67" t="s">
        <v>38</v>
      </c>
      <c r="C54" s="68"/>
      <c r="D54" s="68"/>
      <c r="E54" s="68"/>
      <c r="F54" s="69"/>
      <c r="G54" s="70">
        <f>SUM(G44:G53)</f>
        <v>538500</v>
      </c>
    </row>
    <row r="55" spans="1:7" ht="12" customHeight="1" x14ac:dyDescent="0.3">
      <c r="A55" s="2"/>
      <c r="B55" s="52"/>
      <c r="C55" s="53"/>
      <c r="D55" s="53"/>
      <c r="E55" s="71"/>
      <c r="F55" s="54"/>
      <c r="G55" s="54"/>
    </row>
    <row r="56" spans="1:7" ht="12" customHeight="1" x14ac:dyDescent="0.3">
      <c r="A56" s="5"/>
      <c r="B56" s="41" t="s">
        <v>94</v>
      </c>
      <c r="C56" s="42"/>
      <c r="D56" s="43"/>
      <c r="E56" s="43"/>
      <c r="F56" s="44"/>
      <c r="G56" s="44"/>
    </row>
    <row r="57" spans="1:7" ht="24" customHeight="1" x14ac:dyDescent="0.3">
      <c r="A57" s="5"/>
      <c r="B57" s="55" t="s">
        <v>39</v>
      </c>
      <c r="C57" s="56" t="s">
        <v>30</v>
      </c>
      <c r="D57" s="56" t="s">
        <v>31</v>
      </c>
      <c r="E57" s="55" t="s">
        <v>18</v>
      </c>
      <c r="F57" s="56" t="s">
        <v>19</v>
      </c>
      <c r="G57" s="55" t="s">
        <v>20</v>
      </c>
    </row>
    <row r="58" spans="1:7" ht="12.75" customHeight="1" x14ac:dyDescent="0.3">
      <c r="A58" s="26"/>
      <c r="B58" s="135" t="s">
        <v>132</v>
      </c>
      <c r="C58" s="137" t="s">
        <v>133</v>
      </c>
      <c r="D58" s="143">
        <v>200</v>
      </c>
      <c r="E58" s="139" t="s">
        <v>101</v>
      </c>
      <c r="F58" s="140">
        <v>200</v>
      </c>
      <c r="G58" s="133">
        <f>D58*F58</f>
        <v>40000</v>
      </c>
    </row>
    <row r="59" spans="1:7" ht="13.5" customHeight="1" x14ac:dyDescent="0.3">
      <c r="A59" s="5"/>
      <c r="B59" s="136" t="s">
        <v>40</v>
      </c>
      <c r="C59" s="138"/>
      <c r="D59" s="138"/>
      <c r="E59" s="138"/>
      <c r="F59" s="141"/>
      <c r="G59" s="142">
        <f>SUM(G58)</f>
        <v>40000</v>
      </c>
    </row>
    <row r="60" spans="1:7" ht="12" customHeight="1" x14ac:dyDescent="0.3">
      <c r="A60" s="2"/>
      <c r="B60" s="87"/>
      <c r="C60" s="87"/>
      <c r="D60" s="87"/>
      <c r="E60" s="87"/>
      <c r="F60" s="88"/>
      <c r="G60" s="88"/>
    </row>
    <row r="61" spans="1:7" ht="12" customHeight="1" x14ac:dyDescent="0.3">
      <c r="A61" s="84"/>
      <c r="B61" s="89" t="s">
        <v>41</v>
      </c>
      <c r="C61" s="90"/>
      <c r="D61" s="90"/>
      <c r="E61" s="90"/>
      <c r="F61" s="90"/>
      <c r="G61" s="91">
        <f>G26+G40+G54+G59</f>
        <v>825900</v>
      </c>
    </row>
    <row r="62" spans="1:7" ht="12" customHeight="1" x14ac:dyDescent="0.3">
      <c r="A62" s="84"/>
      <c r="B62" s="92" t="s">
        <v>42</v>
      </c>
      <c r="C62" s="73"/>
      <c r="D62" s="73"/>
      <c r="E62" s="73"/>
      <c r="F62" s="73"/>
      <c r="G62" s="93">
        <f>G61*0.05</f>
        <v>41295</v>
      </c>
    </row>
    <row r="63" spans="1:7" ht="12" customHeight="1" x14ac:dyDescent="0.3">
      <c r="A63" s="84"/>
      <c r="B63" s="94" t="s">
        <v>43</v>
      </c>
      <c r="C63" s="72"/>
      <c r="D63" s="72"/>
      <c r="E63" s="72"/>
      <c r="F63" s="72"/>
      <c r="G63" s="95">
        <f>G62+G61</f>
        <v>867195</v>
      </c>
    </row>
    <row r="64" spans="1:7" ht="12" customHeight="1" x14ac:dyDescent="0.3">
      <c r="A64" s="84"/>
      <c r="B64" s="92" t="s">
        <v>44</v>
      </c>
      <c r="C64" s="73"/>
      <c r="D64" s="73"/>
      <c r="E64" s="73"/>
      <c r="F64" s="73"/>
      <c r="G64" s="93">
        <f>G12</f>
        <v>1540000</v>
      </c>
    </row>
    <row r="65" spans="1:7" ht="12" customHeight="1" x14ac:dyDescent="0.3">
      <c r="A65" s="84"/>
      <c r="B65" s="96" t="s">
        <v>45</v>
      </c>
      <c r="C65" s="97"/>
      <c r="D65" s="97"/>
      <c r="E65" s="97"/>
      <c r="F65" s="97"/>
      <c r="G65" s="98">
        <f>G64-G63</f>
        <v>672805</v>
      </c>
    </row>
    <row r="66" spans="1:7" ht="12" customHeight="1" x14ac:dyDescent="0.3">
      <c r="A66" s="84"/>
      <c r="B66" s="85" t="s">
        <v>46</v>
      </c>
      <c r="C66" s="86"/>
      <c r="D66" s="86"/>
      <c r="E66" s="86"/>
      <c r="F66" s="86"/>
      <c r="G66" s="81"/>
    </row>
    <row r="67" spans="1:7" ht="12.75" customHeight="1" thickBot="1" x14ac:dyDescent="0.35">
      <c r="A67" s="84"/>
      <c r="B67" s="99"/>
      <c r="C67" s="86"/>
      <c r="D67" s="86"/>
      <c r="E67" s="86"/>
      <c r="F67" s="86"/>
      <c r="G67" s="81"/>
    </row>
    <row r="68" spans="1:7" ht="12" customHeight="1" x14ac:dyDescent="0.3">
      <c r="A68" s="84"/>
      <c r="B68" s="109" t="s">
        <v>47</v>
      </c>
      <c r="C68" s="110"/>
      <c r="D68" s="110"/>
      <c r="E68" s="110"/>
      <c r="F68" s="111"/>
      <c r="G68" s="81"/>
    </row>
    <row r="69" spans="1:7" ht="12" customHeight="1" x14ac:dyDescent="0.3">
      <c r="A69" s="84"/>
      <c r="B69" s="112" t="s">
        <v>48</v>
      </c>
      <c r="C69" s="83"/>
      <c r="D69" s="83"/>
      <c r="E69" s="83"/>
      <c r="F69" s="113"/>
      <c r="G69" s="81"/>
    </row>
    <row r="70" spans="1:7" ht="12" customHeight="1" x14ac:dyDescent="0.3">
      <c r="A70" s="84"/>
      <c r="B70" s="112" t="s">
        <v>124</v>
      </c>
      <c r="C70" s="83"/>
      <c r="D70" s="83"/>
      <c r="E70" s="83"/>
      <c r="F70" s="113"/>
      <c r="G70" s="81"/>
    </row>
    <row r="71" spans="1:7" ht="12" customHeight="1" x14ac:dyDescent="0.3">
      <c r="A71" s="84"/>
      <c r="B71" s="112" t="s">
        <v>128</v>
      </c>
      <c r="C71" s="83" t="s">
        <v>129</v>
      </c>
      <c r="D71" s="83"/>
      <c r="E71" s="83"/>
      <c r="F71" s="113"/>
      <c r="G71" s="81"/>
    </row>
    <row r="72" spans="1:7" ht="12" customHeight="1" x14ac:dyDescent="0.3">
      <c r="A72" s="84"/>
      <c r="B72" s="112" t="s">
        <v>49</v>
      </c>
      <c r="C72" s="83"/>
      <c r="D72" s="83"/>
      <c r="E72" s="83"/>
      <c r="F72" s="113"/>
      <c r="G72" s="81"/>
    </row>
    <row r="73" spans="1:7" ht="12" customHeight="1" x14ac:dyDescent="0.3">
      <c r="A73" s="84"/>
      <c r="B73" s="112" t="s">
        <v>125</v>
      </c>
      <c r="C73" s="83"/>
      <c r="D73" s="83"/>
      <c r="E73" s="83"/>
      <c r="F73" s="113"/>
      <c r="G73" s="81"/>
    </row>
    <row r="74" spans="1:7" ht="12.75" customHeight="1" thickBot="1" x14ac:dyDescent="0.35">
      <c r="A74" s="84"/>
      <c r="B74" s="114" t="s">
        <v>50</v>
      </c>
      <c r="C74" s="115"/>
      <c r="D74" s="115"/>
      <c r="E74" s="115"/>
      <c r="F74" s="116"/>
      <c r="G74" s="81"/>
    </row>
    <row r="75" spans="1:7" ht="12.75" customHeight="1" x14ac:dyDescent="0.3">
      <c r="A75" s="84"/>
      <c r="B75" s="107"/>
      <c r="C75" s="83"/>
      <c r="D75" s="83"/>
      <c r="E75" s="83"/>
      <c r="F75" s="83"/>
      <c r="G75" s="81"/>
    </row>
    <row r="76" spans="1:7" ht="15" customHeight="1" thickBot="1" x14ac:dyDescent="0.35">
      <c r="A76" s="84"/>
      <c r="B76" s="170" t="s">
        <v>51</v>
      </c>
      <c r="C76" s="171"/>
      <c r="D76" s="106"/>
      <c r="E76" s="75"/>
      <c r="F76" s="75"/>
      <c r="G76" s="81"/>
    </row>
    <row r="77" spans="1:7" ht="12" customHeight="1" x14ac:dyDescent="0.3">
      <c r="A77" s="84"/>
      <c r="B77" s="100" t="s">
        <v>39</v>
      </c>
      <c r="C77" s="145" t="s">
        <v>52</v>
      </c>
      <c r="D77" s="157" t="s">
        <v>53</v>
      </c>
      <c r="E77" s="75"/>
      <c r="F77" s="75"/>
      <c r="G77" s="81"/>
    </row>
    <row r="78" spans="1:7" ht="12" customHeight="1" x14ac:dyDescent="0.3">
      <c r="A78" s="84"/>
      <c r="B78" s="101" t="s">
        <v>54</v>
      </c>
      <c r="C78" s="76">
        <f>G26</f>
        <v>62400</v>
      </c>
      <c r="D78" s="102">
        <f>(C78/C84)</f>
        <v>7.195613443343192E-2</v>
      </c>
      <c r="E78" s="75"/>
      <c r="F78" s="75"/>
      <c r="G78" s="81"/>
    </row>
    <row r="79" spans="1:7" ht="12" customHeight="1" x14ac:dyDescent="0.3">
      <c r="A79" s="84"/>
      <c r="B79" s="101" t="s">
        <v>55</v>
      </c>
      <c r="C79" s="77">
        <f>G30</f>
        <v>0</v>
      </c>
      <c r="D79" s="102">
        <v>0</v>
      </c>
      <c r="E79" s="75"/>
      <c r="F79" s="75"/>
      <c r="G79" s="81"/>
    </row>
    <row r="80" spans="1:7" ht="12" customHeight="1" x14ac:dyDescent="0.3">
      <c r="A80" s="84"/>
      <c r="B80" s="101" t="s">
        <v>56</v>
      </c>
      <c r="C80" s="76">
        <f>G40</f>
        <v>185000</v>
      </c>
      <c r="D80" s="102">
        <f>(C80/C84)</f>
        <v>0.21333148830424531</v>
      </c>
      <c r="E80" s="75"/>
      <c r="F80" s="75"/>
      <c r="G80" s="81"/>
    </row>
    <row r="81" spans="1:7" ht="12" customHeight="1" x14ac:dyDescent="0.3">
      <c r="A81" s="84"/>
      <c r="B81" s="101" t="s">
        <v>29</v>
      </c>
      <c r="C81" s="76">
        <f>G54</f>
        <v>538500</v>
      </c>
      <c r="D81" s="102">
        <f>(C81/C84)</f>
        <v>0.62096760244235727</v>
      </c>
      <c r="E81" s="75"/>
      <c r="F81" s="75"/>
      <c r="G81" s="81"/>
    </row>
    <row r="82" spans="1:7" ht="12" customHeight="1" x14ac:dyDescent="0.3">
      <c r="A82" s="84"/>
      <c r="B82" s="101" t="s">
        <v>57</v>
      </c>
      <c r="C82" s="78">
        <f>G59</f>
        <v>40000</v>
      </c>
      <c r="D82" s="102">
        <f>(C82/C84)</f>
        <v>4.6125727200917899E-2</v>
      </c>
      <c r="E82" s="80"/>
      <c r="F82" s="80"/>
      <c r="G82" s="81"/>
    </row>
    <row r="83" spans="1:7" ht="12" customHeight="1" x14ac:dyDescent="0.3">
      <c r="A83" s="84"/>
      <c r="B83" s="101" t="s">
        <v>58</v>
      </c>
      <c r="C83" s="78">
        <f>G62</f>
        <v>41295</v>
      </c>
      <c r="D83" s="102">
        <f>(C83/C84)</f>
        <v>4.7619047619047616E-2</v>
      </c>
      <c r="E83" s="80"/>
      <c r="F83" s="80"/>
      <c r="G83" s="81"/>
    </row>
    <row r="84" spans="1:7" ht="12.75" customHeight="1" thickBot="1" x14ac:dyDescent="0.35">
      <c r="A84" s="84"/>
      <c r="B84" s="103" t="s">
        <v>59</v>
      </c>
      <c r="C84" s="104">
        <f>SUM(C78:C83)</f>
        <v>867195</v>
      </c>
      <c r="D84" s="105">
        <f>SUM(D78:D83)</f>
        <v>1</v>
      </c>
      <c r="E84" s="80"/>
      <c r="F84" s="80"/>
      <c r="G84" s="81"/>
    </row>
    <row r="85" spans="1:7" ht="12" customHeight="1" x14ac:dyDescent="0.3">
      <c r="A85" s="84"/>
      <c r="B85" s="99"/>
      <c r="C85" s="86"/>
      <c r="D85" s="86"/>
      <c r="E85" s="86"/>
      <c r="F85" s="86"/>
      <c r="G85" s="81"/>
    </row>
    <row r="86" spans="1:7" ht="12" customHeight="1" thickBot="1" x14ac:dyDescent="0.35">
      <c r="A86" s="74"/>
      <c r="B86" s="118"/>
      <c r="C86" s="119" t="s">
        <v>136</v>
      </c>
      <c r="D86" s="120"/>
      <c r="E86" s="121"/>
      <c r="F86" s="79"/>
      <c r="G86" s="81"/>
    </row>
    <row r="87" spans="1:7" ht="12" customHeight="1" thickBot="1" x14ac:dyDescent="0.35">
      <c r="A87" s="84"/>
      <c r="B87" s="153" t="s">
        <v>138</v>
      </c>
      <c r="C87" s="152" t="s">
        <v>137</v>
      </c>
      <c r="D87" s="146" t="s">
        <v>139</v>
      </c>
      <c r="E87" s="147" t="s">
        <v>140</v>
      </c>
      <c r="F87" s="80"/>
      <c r="G87" s="81"/>
    </row>
    <row r="88" spans="1:7" ht="12" customHeight="1" x14ac:dyDescent="0.3">
      <c r="A88" s="84"/>
      <c r="B88" s="148" t="s">
        <v>95</v>
      </c>
      <c r="C88" s="154">
        <v>50</v>
      </c>
      <c r="D88" s="155">
        <v>55</v>
      </c>
      <c r="E88" s="156">
        <v>60</v>
      </c>
      <c r="F88" s="117"/>
      <c r="G88" s="82"/>
    </row>
    <row r="89" spans="1:7" ht="12.75" customHeight="1" thickBot="1" x14ac:dyDescent="0.35">
      <c r="A89" s="84"/>
      <c r="B89" s="149" t="s">
        <v>60</v>
      </c>
      <c r="C89" s="150">
        <f>C84/C88</f>
        <v>17343.900000000001</v>
      </c>
      <c r="D89" s="150">
        <f>C84/D88</f>
        <v>15767.181818181818</v>
      </c>
      <c r="E89" s="151">
        <f>C84/E88</f>
        <v>14453.25</v>
      </c>
      <c r="F89" s="117"/>
      <c r="G89" s="82"/>
    </row>
    <row r="90" spans="1:7" ht="15.6" customHeight="1" x14ac:dyDescent="0.3">
      <c r="A90" s="84"/>
      <c r="B90" s="108" t="s">
        <v>61</v>
      </c>
      <c r="C90" s="83"/>
      <c r="D90" s="83"/>
      <c r="E90" s="83"/>
      <c r="F90" s="83"/>
      <c r="G90" s="83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3EE31F-4980-4E73-A71D-3613030D79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83EC08-D8F4-44A3-BA9D-D3BBD34C6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D0976-9A52-4884-88B8-6C345F6EE624}">
  <ds:schemaRefs>
    <ds:schemaRef ds:uri="c5dbce2d-49dc-4afe-a5b0-d7fb7a901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http://schemas.microsoft.com/sharepoint/v3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TRIGO Alternativo</vt:lpstr>
      <vt:lpstr>Hoja1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2021-02-21T16:28:34Z</cp:lastPrinted>
  <dcterms:created xsi:type="dcterms:W3CDTF">2020-11-27T12:49:26Z</dcterms:created>
  <dcterms:modified xsi:type="dcterms:W3CDTF">2022-07-01T20:30:12Z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