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60" i="1" s="1"/>
  <c r="G51" i="1"/>
  <c r="G48" i="1"/>
  <c r="G43" i="1"/>
  <c r="G12" i="1"/>
  <c r="D89" i="1" l="1"/>
  <c r="G34" i="1"/>
  <c r="G35" i="1"/>
  <c r="G36" i="1"/>
  <c r="G33" i="1"/>
  <c r="G45" i="1"/>
  <c r="G46" i="1"/>
  <c r="G50" i="1"/>
  <c r="G53" i="1"/>
  <c r="G22" i="1"/>
  <c r="G21" i="1"/>
  <c r="G24" i="1" l="1"/>
  <c r="C79" i="1" s="1"/>
  <c r="G38" i="1"/>
  <c r="G55" i="1"/>
  <c r="G62" i="1" s="1"/>
  <c r="C81" i="1"/>
  <c r="C83" i="1"/>
  <c r="C82" i="1" l="1"/>
  <c r="C80" i="1"/>
  <c r="G65" i="1"/>
  <c r="G63" i="1" l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<sst xmlns="http://schemas.openxmlformats.org/spreadsheetml/2006/main" count="144" uniqueCount="100">
  <si>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</si>
  <si>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</si>
  <si>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</si>
  <si>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</si>
  <si>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</si>
  <si>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</si>
  <si>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</si>
  <si>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</si>
  <si>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</si>
  <si>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</si>
  <si>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</si>
  <si>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</si>
  <si>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</si>
  <si>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</si>
  <si>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</si>
  <si>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</si>
  <si>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</si>
  <si>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</si>
  <si>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</si>
  <si>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</si>
  <si>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</si>
  <si>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</si>
  <si>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</si>
  <si>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</si>
  <si>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</si>
  <si>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</si>
  <si>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</si>
  <si>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</si>
  <si>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</si>
  <si>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</si>
  <si>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</si>
  <si>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</si>
  <si>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</si>
  <si>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</si>
  <si>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</si>
  <si>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</si>
  <si>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</si>
  <si>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</si>
  <si>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</si>
  <si>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</si>
  <si>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</si>
  <si>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</si>
  <si>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</si>
  <si>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</si>
  <si>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</si>
  <si>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</si>
  <si>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</si>
  <si>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</si>
  <si>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</si>
  <si>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</si>
  <si>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</si>
  <si>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</si>
  <si>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</si>
  <si>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</si>
  <si>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</si>
  <si>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</si>
  <si>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</si>
  <si>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</si>
  <si>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</si>
  <si>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</si>
  <si>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kg</t>
  </si>
  <si>
    <t>Superfosfato triple</t>
  </si>
  <si>
    <t>Karate Zeon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</si>
  <si>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</si>
  <si>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</si>
  <si>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</si>
  <si>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</si>
  <si>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</si>
  <si>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TRIGO</t>
  </si>
  <si>
    <t>Pandora</t>
  </si>
  <si>
    <t>Medio</t>
  </si>
  <si>
    <t>Lib. B. O'Higgins</t>
  </si>
  <si>
    <t>Lolol</t>
  </si>
  <si>
    <t>Lolol - Pumanque - Paredones</t>
  </si>
  <si>
    <t>Mercado interno</t>
  </si>
  <si>
    <t xml:space="preserve"> Diciembre-Enero</t>
  </si>
  <si>
    <t>Heladas, sequía, incendios</t>
  </si>
  <si>
    <t>Aplicación de herbicidas</t>
  </si>
  <si>
    <t>Junio</t>
  </si>
  <si>
    <t>Aplicación de fertilizantes</t>
  </si>
  <si>
    <t>Agosto</t>
  </si>
  <si>
    <t>Aradura (cincel)</t>
  </si>
  <si>
    <t>Mayo</t>
  </si>
  <si>
    <t>Siembra al voleo (trompo abonador)</t>
  </si>
  <si>
    <t>Cosecha</t>
  </si>
  <si>
    <t>Enero</t>
  </si>
  <si>
    <t>SEMILLAS</t>
  </si>
  <si>
    <t>Semilla</t>
  </si>
  <si>
    <t>FERTILIZANTES</t>
  </si>
  <si>
    <t xml:space="preserve">Urea </t>
  </si>
  <si>
    <t>FUNGICIDAS</t>
  </si>
  <si>
    <t>Jangal 5C</t>
  </si>
  <si>
    <t>lt</t>
  </si>
  <si>
    <t>Septiembre-Noviembre</t>
  </si>
  <si>
    <t>HERBICIDAS</t>
  </si>
  <si>
    <t>Ovassion Extra WP</t>
  </si>
  <si>
    <t>Topik 240 EC</t>
  </si>
  <si>
    <t>INSECTICIDAS</t>
  </si>
  <si>
    <t>Flete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</si>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</sst>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i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5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166" fontId="12" fillId="0" borderId="20" applyFont="0" applyFill="0" applyBorder="0" applyAlignment="0" applyProtection="0"/>
    <xf numFmtId="0" fontId="12" fillId="0" borderId="20"/>
  </cellStyleXfs>
  <cellXfs count="19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9" fillId="6" borderId="20" xfId="0" applyFont="1" applyFill="1" applyBorder="1" applyAlignment="1"/>
    <xf numFmtId="0" fontId="4" fillId="6" borderId="20" xfId="0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39" xfId="0" applyNumberFormat="1" applyFont="1" applyFill="1" applyBorder="1" applyAlignment="1">
      <alignment vertical="center"/>
    </xf>
    <xf numFmtId="0" fontId="9" fillId="2" borderId="40" xfId="0" applyFont="1" applyFill="1" applyBorder="1" applyAlignment="1"/>
    <xf numFmtId="0" fontId="9" fillId="2" borderId="41" xfId="0" applyFont="1" applyFill="1" applyBorder="1" applyAlignment="1"/>
    <xf numFmtId="49" fontId="9" fillId="2" borderId="42" xfId="0" applyNumberFormat="1" applyFont="1" applyFill="1" applyBorder="1" applyAlignment="1">
      <alignment vertical="center"/>
    </xf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0" fontId="9" fillId="2" borderId="46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2" borderId="6" xfId="0" applyNumberFormat="1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/>
    <xf numFmtId="49" fontId="2" fillId="2" borderId="56" xfId="0" applyNumberFormat="1" applyFont="1" applyFill="1" applyBorder="1" applyAlignment="1">
      <alignment horizontal="center"/>
    </xf>
    <xf numFmtId="0" fontId="2" fillId="2" borderId="56" xfId="0" applyNumberFormat="1" applyFont="1" applyFill="1" applyBorder="1" applyAlignment="1"/>
    <xf numFmtId="3" fontId="2" fillId="2" borderId="56" xfId="0" applyNumberFormat="1" applyFont="1" applyFill="1" applyBorder="1" applyAlignment="1"/>
    <xf numFmtId="0" fontId="2" fillId="9" borderId="49" xfId="0" applyFont="1" applyFill="1" applyBorder="1" applyAlignment="1">
      <alignment horizontal="right" vertical="center"/>
    </xf>
    <xf numFmtId="0" fontId="2" fillId="9" borderId="49" xfId="0" applyFont="1" applyFill="1" applyBorder="1" applyAlignment="1">
      <alignment horizontal="right" vertical="center" wrapText="1"/>
    </xf>
    <xf numFmtId="17" fontId="2" fillId="9" borderId="49" xfId="0" applyNumberFormat="1" applyFont="1" applyFill="1" applyBorder="1" applyAlignment="1">
      <alignment horizontal="right" vertical="center"/>
    </xf>
    <xf numFmtId="17" fontId="2" fillId="0" borderId="49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 wrapText="1"/>
    </xf>
    <xf numFmtId="0" fontId="15" fillId="0" borderId="49" xfId="0" applyFont="1" applyFill="1" applyBorder="1"/>
    <xf numFmtId="0" fontId="2" fillId="0" borderId="49" xfId="0" applyFont="1" applyBorder="1" applyAlignment="1">
      <alignment horizontal="center"/>
    </xf>
    <xf numFmtId="2" fontId="15" fillId="0" borderId="49" xfId="3" applyNumberFormat="1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15" fillId="0" borderId="49" xfId="0" applyFont="1" applyFill="1" applyBorder="1" applyAlignment="1">
      <alignment wrapText="1"/>
    </xf>
    <xf numFmtId="0" fontId="16" fillId="10" borderId="49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3" fontId="17" fillId="10" borderId="49" xfId="0" applyNumberFormat="1" applyFont="1" applyFill="1" applyBorder="1" applyAlignment="1">
      <alignment horizontal="center" vertical="center" wrapText="1"/>
    </xf>
    <xf numFmtId="166" fontId="15" fillId="0" borderId="49" xfId="3" applyFont="1" applyFill="1" applyBorder="1" applyAlignment="1">
      <alignment horizontal="center"/>
    </xf>
    <xf numFmtId="0" fontId="15" fillId="0" borderId="49" xfId="3" applyNumberFormat="1" applyFont="1" applyFill="1" applyBorder="1" applyAlignment="1">
      <alignment horizontal="center"/>
    </xf>
    <xf numFmtId="0" fontId="18" fillId="0" borderId="49" xfId="0" applyFont="1" applyFill="1" applyBorder="1"/>
    <xf numFmtId="3" fontId="15" fillId="0" borderId="49" xfId="3" applyNumberFormat="1" applyFont="1" applyFill="1" applyBorder="1" applyAlignment="1">
      <alignment horizontal="center"/>
    </xf>
    <xf numFmtId="0" fontId="15" fillId="10" borderId="49" xfId="0" applyFont="1" applyFill="1" applyBorder="1"/>
    <xf numFmtId="0" fontId="15" fillId="10" borderId="49" xfId="0" applyFont="1" applyFill="1" applyBorder="1" applyAlignment="1">
      <alignment horizontal="center" vertical="center"/>
    </xf>
    <xf numFmtId="0" fontId="15" fillId="10" borderId="49" xfId="3" applyNumberFormat="1" applyFont="1" applyFill="1" applyBorder="1" applyAlignment="1">
      <alignment horizontal="center"/>
    </xf>
    <xf numFmtId="0" fontId="15" fillId="10" borderId="49" xfId="0" applyFont="1" applyFill="1" applyBorder="1" applyAlignment="1">
      <alignment horizontal="center"/>
    </xf>
    <xf numFmtId="3" fontId="15" fillId="10" borderId="49" xfId="3" applyNumberFormat="1" applyFont="1" applyFill="1" applyBorder="1" applyAlignment="1">
      <alignment horizontal="center"/>
    </xf>
    <xf numFmtId="1" fontId="15" fillId="10" borderId="49" xfId="4" applyNumberFormat="1" applyFont="1" applyFill="1" applyBorder="1"/>
    <xf numFmtId="0" fontId="18" fillId="10" borderId="49" xfId="0" applyFont="1" applyFill="1" applyBorder="1"/>
    <xf numFmtId="166" fontId="15" fillId="10" borderId="49" xfId="3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 wrapText="1"/>
    </xf>
    <xf numFmtId="1" fontId="18" fillId="10" borderId="49" xfId="4" applyNumberFormat="1" applyFont="1" applyFill="1" applyBorder="1"/>
    <xf numFmtId="0" fontId="15" fillId="10" borderId="49" xfId="0" applyFont="1" applyFill="1" applyBorder="1" applyAlignment="1">
      <alignment horizontal="center" wrapText="1"/>
    </xf>
    <xf numFmtId="49" fontId="3" fillId="3" borderId="49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horizontal="center" vertical="center"/>
    </xf>
    <xf numFmtId="49" fontId="19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9" fillId="3" borderId="50" xfId="0" applyNumberFormat="1" applyFont="1" applyFill="1" applyBorder="1" applyAlignment="1">
      <alignment horizontal="center" vertical="center"/>
    </xf>
    <xf numFmtId="49" fontId="19" fillId="3" borderId="50" xfId="0" applyNumberFormat="1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wrapText="1"/>
    </xf>
    <xf numFmtId="0" fontId="15" fillId="0" borderId="49" xfId="0" applyFont="1" applyBorder="1" applyAlignment="1">
      <alignment horizontal="center"/>
    </xf>
    <xf numFmtId="3" fontId="15" fillId="0" borderId="49" xfId="0" applyNumberFormat="1" applyFon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2" fillId="2" borderId="23" xfId="0" applyNumberFormat="1" applyFont="1" applyFill="1" applyBorder="1" applyAlignment="1">
      <alignment horizontal="right"/>
    </xf>
    <xf numFmtId="49" fontId="19" fillId="5" borderId="24" xfId="0" applyNumberFormat="1" applyFont="1" applyFill="1" applyBorder="1" applyAlignment="1">
      <alignment vertical="center"/>
    </xf>
    <xf numFmtId="0" fontId="19" fillId="5" borderId="25" xfId="0" applyFont="1" applyFill="1" applyBorder="1" applyAlignment="1">
      <alignment vertical="center"/>
    </xf>
    <xf numFmtId="164" fontId="19" fillId="5" borderId="26" xfId="0" applyNumberFormat="1" applyFont="1" applyFill="1" applyBorder="1" applyAlignment="1">
      <alignment vertical="center"/>
    </xf>
    <xf numFmtId="49" fontId="19" fillId="3" borderId="27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164" fontId="19" fillId="3" borderId="28" xfId="0" applyNumberFormat="1" applyFont="1" applyFill="1" applyBorder="1" applyAlignment="1">
      <alignment vertical="center"/>
    </xf>
    <xf numFmtId="49" fontId="19" fillId="5" borderId="27" xfId="0" applyNumberFormat="1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164" fontId="19" fillId="5" borderId="28" xfId="0" applyNumberFormat="1" applyFont="1" applyFill="1" applyBorder="1" applyAlignment="1">
      <alignment vertical="center"/>
    </xf>
    <xf numFmtId="0" fontId="2" fillId="8" borderId="38" xfId="0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2" fillId="7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2" fillId="2" borderId="32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3" fontId="13" fillId="7" borderId="48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3" fontId="2" fillId="0" borderId="49" xfId="0" applyNumberFormat="1" applyFont="1" applyFill="1" applyBorder="1" applyAlignment="1">
      <alignment horizontal="right" vertical="center"/>
    </xf>
    <xf numFmtId="17" fontId="2" fillId="0" borderId="49" xfId="0" applyNumberFormat="1" applyFont="1" applyFill="1" applyBorder="1" applyAlignment="1">
      <alignment horizontal="right" vertical="center"/>
    </xf>
    <xf numFmtId="3" fontId="15" fillId="0" borderId="49" xfId="2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 wrapText="1"/>
    </xf>
    <xf numFmtId="3" fontId="15" fillId="0" borderId="49" xfId="0" applyNumberFormat="1" applyFont="1" applyFill="1" applyBorder="1" applyAlignment="1">
      <alignment horizontal="center"/>
    </xf>
    <xf numFmtId="49" fontId="19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9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49" fontId="19" fillId="3" borderId="15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3" fontId="2" fillId="2" borderId="18" xfId="0" applyNumberFormat="1" applyFont="1" applyFill="1" applyBorder="1" applyAlignment="1">
      <alignment horizontal="right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15" fillId="0" borderId="49" xfId="0" applyFont="1" applyFill="1" applyBorder="1" applyAlignment="1" applyProtection="1">
      <alignment horizontal="center"/>
      <protection locked="0"/>
    </xf>
    <xf numFmtId="49" fontId="19" fillId="3" borderId="50" xfId="0" applyNumberFormat="1" applyFont="1" applyFill="1" applyBorder="1" applyAlignment="1">
      <alignment horizontal="right" vertical="center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/>
    <xf numFmtId="0" fontId="2" fillId="2" borderId="52" xfId="0" applyFont="1" applyFill="1" applyBorder="1" applyAlignment="1">
      <alignment horizontal="center"/>
    </xf>
    <xf numFmtId="3" fontId="2" fillId="2" borderId="52" xfId="0" applyNumberFormat="1" applyFont="1" applyFill="1" applyBorder="1" applyAlignment="1"/>
    <xf numFmtId="3" fontId="2" fillId="2" borderId="52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21" fillId="3" borderId="6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49" fontId="20" fillId="8" borderId="53" xfId="0" applyNumberFormat="1" applyFont="1" applyFill="1" applyBorder="1" applyAlignment="1">
      <alignment horizontal="center" vertical="center"/>
    </xf>
    <xf numFmtId="49" fontId="20" fillId="8" borderId="54" xfId="0" applyNumberFormat="1" applyFont="1" applyFill="1" applyBorder="1" applyAlignment="1">
      <alignment horizontal="center" vertical="center"/>
    </xf>
    <xf numFmtId="49" fontId="20" fillId="8" borderId="55" xfId="0" applyNumberFormat="1" applyFont="1" applyFill="1" applyBorder="1" applyAlignment="1">
      <alignment horizontal="center" vertical="center"/>
    </xf>
    <xf numFmtId="49" fontId="20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</cellXfs>
  <cellStyles count="5">
    <cellStyle name="Millares" xfId="2" builtinId="3"/>
    <cellStyle name="Millares 4" xfId="3"/>
    <cellStyle name="Normal" xfId="0" builtinId="0"/>
    <cellStyle name="Normal 2" xfId="1"/>
    <cellStyle name="Normal 2 3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Normal="100" workbookViewId="0">
      <selection activeCell="J11" sqref="J1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36"/>
    </row>
    <row r="2" spans="1:7" ht="15" customHeight="1" x14ac:dyDescent="0.25">
      <c r="A2" s="2"/>
      <c r="B2" s="2"/>
      <c r="C2" s="2"/>
      <c r="D2" s="2"/>
      <c r="E2" s="2"/>
      <c r="F2" s="2"/>
      <c r="G2" s="36"/>
    </row>
    <row r="3" spans="1:7" ht="15" customHeight="1" x14ac:dyDescent="0.25">
      <c r="A3" s="2"/>
      <c r="B3" s="2"/>
      <c r="C3" s="2"/>
      <c r="D3" s="2"/>
      <c r="E3" s="2"/>
      <c r="F3" s="2"/>
      <c r="G3" s="36"/>
    </row>
    <row r="4" spans="1:7" ht="15" customHeight="1" x14ac:dyDescent="0.25">
      <c r="A4" s="2"/>
      <c r="B4" s="2"/>
      <c r="C4" s="2"/>
      <c r="D4" s="2"/>
      <c r="E4" s="2"/>
      <c r="F4" s="2"/>
      <c r="G4" s="36"/>
    </row>
    <row r="5" spans="1:7" ht="15" customHeight="1" x14ac:dyDescent="0.25">
      <c r="A5" s="2"/>
      <c r="B5" s="2"/>
      <c r="C5" s="2"/>
      <c r="D5" s="2"/>
      <c r="E5" s="2"/>
      <c r="F5" s="2"/>
      <c r="G5" s="36"/>
    </row>
    <row r="6" spans="1:7" ht="15" customHeight="1" x14ac:dyDescent="0.25">
      <c r="A6" s="2"/>
      <c r="B6" s="2"/>
      <c r="C6" s="2"/>
      <c r="D6" s="2"/>
      <c r="E6" s="2"/>
      <c r="F6" s="2"/>
      <c r="G6" s="36"/>
    </row>
    <row r="7" spans="1:7" ht="15" customHeight="1" x14ac:dyDescent="0.25">
      <c r="A7" s="2"/>
      <c r="B7" s="2"/>
      <c r="C7" s="2"/>
      <c r="D7" s="2"/>
      <c r="E7" s="2"/>
      <c r="F7" s="2"/>
      <c r="G7" s="36"/>
    </row>
    <row r="8" spans="1:7" ht="15" customHeight="1" x14ac:dyDescent="0.25">
      <c r="A8" s="2"/>
      <c r="B8" s="3"/>
      <c r="C8" s="4"/>
      <c r="D8" s="2"/>
      <c r="E8" s="4"/>
      <c r="F8" s="4"/>
      <c r="G8" s="37"/>
    </row>
    <row r="9" spans="1:7" ht="12" customHeight="1" x14ac:dyDescent="0.25">
      <c r="A9" s="5"/>
      <c r="B9" s="138" t="s">
        <v>0</v>
      </c>
      <c r="C9" s="51" t="s">
        <v>68</v>
      </c>
      <c r="D9" s="139"/>
      <c r="E9" s="177" t="s">
        <v>63</v>
      </c>
      <c r="F9" s="178"/>
      <c r="G9" s="133">
        <v>45</v>
      </c>
    </row>
    <row r="10" spans="1:7" ht="18" customHeight="1" x14ac:dyDescent="0.25">
      <c r="A10" s="5"/>
      <c r="B10" s="6" t="s">
        <v>1</v>
      </c>
      <c r="C10" s="51" t="s">
        <v>69</v>
      </c>
      <c r="D10" s="139"/>
      <c r="E10" s="179" t="s">
        <v>2</v>
      </c>
      <c r="F10" s="180"/>
      <c r="G10" s="134">
        <v>44896</v>
      </c>
    </row>
    <row r="11" spans="1:7" ht="18" customHeight="1" x14ac:dyDescent="0.25">
      <c r="A11" s="5"/>
      <c r="B11" s="6" t="s">
        <v>3</v>
      </c>
      <c r="C11" s="51" t="s">
        <v>70</v>
      </c>
      <c r="D11" s="139"/>
      <c r="E11" s="179" t="s">
        <v>64</v>
      </c>
      <c r="F11" s="180"/>
      <c r="G11" s="133">
        <v>45000</v>
      </c>
    </row>
    <row r="12" spans="1:7" ht="11.25" customHeight="1" x14ac:dyDescent="0.25">
      <c r="A12" s="5"/>
      <c r="B12" s="6" t="s">
        <v>4</v>
      </c>
      <c r="C12" s="51" t="s">
        <v>71</v>
      </c>
      <c r="D12" s="139"/>
      <c r="E12" s="131" t="s">
        <v>5</v>
      </c>
      <c r="F12" s="132"/>
      <c r="G12" s="55">
        <f>G9*G11</f>
        <v>2025000</v>
      </c>
    </row>
    <row r="13" spans="1:7" ht="11.25" customHeight="1" x14ac:dyDescent="0.25">
      <c r="A13" s="5"/>
      <c r="B13" s="6" t="s">
        <v>6</v>
      </c>
      <c r="C13" s="51" t="s">
        <v>72</v>
      </c>
      <c r="D13" s="139"/>
      <c r="E13" s="179" t="s">
        <v>7</v>
      </c>
      <c r="F13" s="180"/>
      <c r="G13" s="56" t="s">
        <v>74</v>
      </c>
    </row>
    <row r="14" spans="1:7" ht="25.5" x14ac:dyDescent="0.25">
      <c r="A14" s="5"/>
      <c r="B14" s="6" t="s">
        <v>8</v>
      </c>
      <c r="C14" s="52" t="s">
        <v>73</v>
      </c>
      <c r="D14" s="139"/>
      <c r="E14" s="179" t="s">
        <v>9</v>
      </c>
      <c r="F14" s="180"/>
      <c r="G14" s="54" t="s">
        <v>75</v>
      </c>
    </row>
    <row r="15" spans="1:7" ht="25.5" customHeight="1" x14ac:dyDescent="0.25">
      <c r="A15" s="5"/>
      <c r="B15" s="6" t="s">
        <v>10</v>
      </c>
      <c r="C15" s="53" t="s">
        <v>78</v>
      </c>
      <c r="D15" s="139"/>
      <c r="E15" s="181" t="s">
        <v>11</v>
      </c>
      <c r="F15" s="182"/>
      <c r="G15" s="57" t="s">
        <v>76</v>
      </c>
    </row>
    <row r="16" spans="1:7" ht="12" customHeight="1" x14ac:dyDescent="0.25">
      <c r="A16" s="2"/>
      <c r="B16" s="140"/>
      <c r="C16" s="141"/>
      <c r="D16" s="142"/>
      <c r="E16" s="143"/>
      <c r="F16" s="143"/>
      <c r="G16" s="144"/>
    </row>
    <row r="17" spans="1:7" ht="12" customHeight="1" x14ac:dyDescent="0.25">
      <c r="A17" s="7"/>
      <c r="B17" s="183" t="s">
        <v>12</v>
      </c>
      <c r="C17" s="184"/>
      <c r="D17" s="184"/>
      <c r="E17" s="184"/>
      <c r="F17" s="184"/>
      <c r="G17" s="184"/>
    </row>
    <row r="18" spans="1:7" ht="12" customHeight="1" x14ac:dyDescent="0.25">
      <c r="A18" s="2"/>
      <c r="B18" s="145"/>
      <c r="C18" s="146"/>
      <c r="D18" s="146"/>
      <c r="E18" s="146"/>
      <c r="F18" s="147"/>
      <c r="G18" s="148"/>
    </row>
    <row r="19" spans="1:7" ht="12" customHeight="1" x14ac:dyDescent="0.25">
      <c r="A19" s="5"/>
      <c r="B19" s="149" t="s">
        <v>13</v>
      </c>
      <c r="C19" s="150"/>
      <c r="D19" s="151"/>
      <c r="E19" s="151"/>
      <c r="F19" s="151"/>
      <c r="G19" s="152"/>
    </row>
    <row r="20" spans="1:7" ht="24" customHeight="1" x14ac:dyDescent="0.25">
      <c r="A20" s="7"/>
      <c r="B20" s="153" t="s">
        <v>14</v>
      </c>
      <c r="C20" s="153" t="s">
        <v>15</v>
      </c>
      <c r="D20" s="153" t="s">
        <v>16</v>
      </c>
      <c r="E20" s="153" t="s">
        <v>17</v>
      </c>
      <c r="F20" s="153" t="s">
        <v>18</v>
      </c>
      <c r="G20" s="153" t="s">
        <v>19</v>
      </c>
    </row>
    <row r="21" spans="1:7" ht="12.75" customHeight="1" x14ac:dyDescent="0.25">
      <c r="A21" s="7"/>
      <c r="B21" s="58" t="s">
        <v>77</v>
      </c>
      <c r="C21" s="59" t="s">
        <v>20</v>
      </c>
      <c r="D21" s="60">
        <v>1.2</v>
      </c>
      <c r="E21" s="61" t="s">
        <v>78</v>
      </c>
      <c r="F21" s="135">
        <v>25000</v>
      </c>
      <c r="G21" s="136">
        <f>D21*F21</f>
        <v>30000</v>
      </c>
    </row>
    <row r="22" spans="1:7" ht="12.75" customHeight="1" x14ac:dyDescent="0.25">
      <c r="A22" s="7"/>
      <c r="B22" s="62" t="s">
        <v>79</v>
      </c>
      <c r="C22" s="59" t="s">
        <v>20</v>
      </c>
      <c r="D22" s="60">
        <v>1.5</v>
      </c>
      <c r="E22" s="61" t="s">
        <v>80</v>
      </c>
      <c r="F22" s="69">
        <v>25000</v>
      </c>
      <c r="G22" s="136">
        <f t="shared" ref="G22" si="0">D22*F22</f>
        <v>37500</v>
      </c>
    </row>
    <row r="23" spans="1:7" ht="12.75" customHeight="1" x14ac:dyDescent="0.25">
      <c r="A23" s="7"/>
      <c r="B23" s="130"/>
      <c r="C23" s="8"/>
      <c r="D23" s="46"/>
      <c r="E23" s="8"/>
      <c r="F23" s="43"/>
      <c r="G23" s="43"/>
    </row>
    <row r="24" spans="1:7" ht="12.75" customHeight="1" x14ac:dyDescent="0.25">
      <c r="A24" s="7"/>
      <c r="B24" s="9" t="s">
        <v>21</v>
      </c>
      <c r="C24" s="10"/>
      <c r="D24" s="10"/>
      <c r="E24" s="10"/>
      <c r="F24" s="11"/>
      <c r="G24" s="44">
        <f>SUM(G21:G23)</f>
        <v>67500</v>
      </c>
    </row>
    <row r="25" spans="1:7" ht="12" customHeight="1" x14ac:dyDescent="0.25">
      <c r="A25" s="2"/>
      <c r="B25" s="145"/>
      <c r="C25" s="147"/>
      <c r="D25" s="147"/>
      <c r="E25" s="147"/>
      <c r="F25" s="154"/>
      <c r="G25" s="155"/>
    </row>
    <row r="26" spans="1:7" ht="12" customHeight="1" x14ac:dyDescent="0.25">
      <c r="A26" s="5"/>
      <c r="B26" s="93" t="s">
        <v>22</v>
      </c>
      <c r="C26" s="94"/>
      <c r="D26" s="95"/>
      <c r="E26" s="95"/>
      <c r="F26" s="96"/>
      <c r="G26" s="97"/>
    </row>
    <row r="27" spans="1:7" ht="24" customHeight="1" x14ac:dyDescent="0.25">
      <c r="A27" s="5"/>
      <c r="B27" s="156" t="s">
        <v>14</v>
      </c>
      <c r="C27" s="157" t="s">
        <v>15</v>
      </c>
      <c r="D27" s="157" t="s">
        <v>16</v>
      </c>
      <c r="E27" s="156" t="s">
        <v>58</v>
      </c>
      <c r="F27" s="157" t="s">
        <v>18</v>
      </c>
      <c r="G27" s="156" t="s">
        <v>19</v>
      </c>
    </row>
    <row r="28" spans="1:7" ht="12" customHeight="1" x14ac:dyDescent="0.25">
      <c r="A28" s="5"/>
      <c r="B28" s="158"/>
      <c r="C28" s="159" t="s">
        <v>58</v>
      </c>
      <c r="D28" s="159" t="s">
        <v>58</v>
      </c>
      <c r="E28" s="159" t="s">
        <v>58</v>
      </c>
      <c r="F28" s="160" t="s">
        <v>58</v>
      </c>
      <c r="G28" s="161"/>
    </row>
    <row r="29" spans="1:7" ht="12" customHeight="1" x14ac:dyDescent="0.25">
      <c r="A29" s="5"/>
      <c r="B29" s="12" t="s">
        <v>23</v>
      </c>
      <c r="C29" s="13"/>
      <c r="D29" s="13"/>
      <c r="E29" s="13"/>
      <c r="F29" s="162"/>
      <c r="G29" s="45"/>
    </row>
    <row r="30" spans="1:7" ht="12" customHeight="1" x14ac:dyDescent="0.25">
      <c r="A30" s="2"/>
      <c r="B30" s="163"/>
      <c r="C30" s="164"/>
      <c r="D30" s="164"/>
      <c r="E30" s="164"/>
      <c r="F30" s="165"/>
      <c r="G30" s="166"/>
    </row>
    <row r="31" spans="1:7" ht="12" customHeight="1" x14ac:dyDescent="0.25">
      <c r="A31" s="5"/>
      <c r="B31" s="93" t="s">
        <v>24</v>
      </c>
      <c r="C31" s="94"/>
      <c r="D31" s="95"/>
      <c r="E31" s="95"/>
      <c r="F31" s="96"/>
      <c r="G31" s="97"/>
    </row>
    <row r="32" spans="1:7" ht="24" customHeight="1" x14ac:dyDescent="0.25">
      <c r="A32" s="5"/>
      <c r="B32" s="167" t="s">
        <v>14</v>
      </c>
      <c r="C32" s="167" t="s">
        <v>15</v>
      </c>
      <c r="D32" s="167" t="s">
        <v>16</v>
      </c>
      <c r="E32" s="167" t="s">
        <v>17</v>
      </c>
      <c r="F32" s="168" t="s">
        <v>18</v>
      </c>
      <c r="G32" s="167" t="s">
        <v>19</v>
      </c>
    </row>
    <row r="33" spans="1:11" ht="12.75" customHeight="1" x14ac:dyDescent="0.25">
      <c r="A33" s="7"/>
      <c r="B33" s="58" t="s">
        <v>81</v>
      </c>
      <c r="C33" s="101" t="s">
        <v>25</v>
      </c>
      <c r="D33" s="67">
        <v>0.4</v>
      </c>
      <c r="E33" s="61" t="s">
        <v>82</v>
      </c>
      <c r="F33" s="136">
        <v>150000</v>
      </c>
      <c r="G33" s="136">
        <f>D33*F33</f>
        <v>60000</v>
      </c>
    </row>
    <row r="34" spans="1:11" ht="12.75" customHeight="1" x14ac:dyDescent="0.25">
      <c r="A34" s="7"/>
      <c r="B34" s="58" t="s">
        <v>59</v>
      </c>
      <c r="C34" s="101" t="s">
        <v>25</v>
      </c>
      <c r="D34" s="67">
        <v>0.2</v>
      </c>
      <c r="E34" s="61" t="s">
        <v>82</v>
      </c>
      <c r="F34" s="136">
        <v>150000</v>
      </c>
      <c r="G34" s="136">
        <f t="shared" ref="G34:G36" si="1">D34*F34</f>
        <v>30000</v>
      </c>
    </row>
    <row r="35" spans="1:11" ht="12.75" customHeight="1" x14ac:dyDescent="0.25">
      <c r="A35" s="7"/>
      <c r="B35" s="58" t="s">
        <v>83</v>
      </c>
      <c r="C35" s="101" t="s">
        <v>25</v>
      </c>
      <c r="D35" s="67">
        <v>0.15</v>
      </c>
      <c r="E35" s="61" t="s">
        <v>82</v>
      </c>
      <c r="F35" s="136">
        <v>150000</v>
      </c>
      <c r="G35" s="136">
        <f t="shared" si="1"/>
        <v>22500</v>
      </c>
    </row>
    <row r="36" spans="1:11" ht="12.75" customHeight="1" x14ac:dyDescent="0.25">
      <c r="A36" s="7"/>
      <c r="B36" s="58" t="s">
        <v>84</v>
      </c>
      <c r="C36" s="61" t="s">
        <v>25</v>
      </c>
      <c r="D36" s="169">
        <v>0.3</v>
      </c>
      <c r="E36" s="61" t="s">
        <v>85</v>
      </c>
      <c r="F36" s="136">
        <v>160000</v>
      </c>
      <c r="G36" s="136">
        <f t="shared" si="1"/>
        <v>48000</v>
      </c>
    </row>
    <row r="37" spans="1:11" ht="12.75" customHeight="1" x14ac:dyDescent="0.25">
      <c r="A37" s="7"/>
      <c r="B37" s="130"/>
      <c r="C37" s="8"/>
      <c r="D37" s="34"/>
      <c r="E37" s="8"/>
      <c r="F37" s="43"/>
      <c r="G37" s="43"/>
    </row>
    <row r="38" spans="1:11" ht="12.75" customHeight="1" x14ac:dyDescent="0.25">
      <c r="A38" s="5"/>
      <c r="B38" s="12" t="s">
        <v>26</v>
      </c>
      <c r="C38" s="13"/>
      <c r="D38" s="13"/>
      <c r="E38" s="13"/>
      <c r="F38" s="13"/>
      <c r="G38" s="45">
        <f>SUM(G33:G37)</f>
        <v>160500</v>
      </c>
    </row>
    <row r="39" spans="1:11" ht="12" customHeight="1" x14ac:dyDescent="0.25">
      <c r="A39" s="2"/>
      <c r="B39" s="163"/>
      <c r="C39" s="164"/>
      <c r="D39" s="164"/>
      <c r="E39" s="164"/>
      <c r="F39" s="165"/>
      <c r="G39" s="166"/>
    </row>
    <row r="40" spans="1:11" ht="12" customHeight="1" x14ac:dyDescent="0.25">
      <c r="A40" s="5"/>
      <c r="B40" s="93" t="s">
        <v>27</v>
      </c>
      <c r="C40" s="94"/>
      <c r="D40" s="95"/>
      <c r="E40" s="95"/>
      <c r="F40" s="96"/>
      <c r="G40" s="97"/>
    </row>
    <row r="41" spans="1:11" ht="24" customHeight="1" x14ac:dyDescent="0.25">
      <c r="A41" s="5"/>
      <c r="B41" s="99" t="s">
        <v>28</v>
      </c>
      <c r="C41" s="99" t="s">
        <v>29</v>
      </c>
      <c r="D41" s="99" t="s">
        <v>30</v>
      </c>
      <c r="E41" s="99" t="s">
        <v>17</v>
      </c>
      <c r="F41" s="99" t="s">
        <v>18</v>
      </c>
      <c r="G41" s="170" t="s">
        <v>19</v>
      </c>
      <c r="K41" s="33"/>
    </row>
    <row r="42" spans="1:11" ht="12.75" customHeight="1" x14ac:dyDescent="0.25">
      <c r="A42" s="17"/>
      <c r="B42" s="63" t="s">
        <v>86</v>
      </c>
      <c r="C42" s="64"/>
      <c r="D42" s="64"/>
      <c r="E42" s="64"/>
      <c r="F42" s="65"/>
      <c r="G42" s="35"/>
      <c r="K42" s="33"/>
    </row>
    <row r="43" spans="1:11" ht="12.75" customHeight="1" x14ac:dyDescent="0.25">
      <c r="A43" s="17"/>
      <c r="B43" s="58" t="s">
        <v>87</v>
      </c>
      <c r="C43" s="66" t="s">
        <v>60</v>
      </c>
      <c r="D43" s="67">
        <v>200</v>
      </c>
      <c r="E43" s="61" t="s">
        <v>82</v>
      </c>
      <c r="F43" s="69">
        <v>1428</v>
      </c>
      <c r="G43" s="35">
        <f>D43*F43</f>
        <v>285600</v>
      </c>
    </row>
    <row r="44" spans="1:11" ht="12.75" customHeight="1" x14ac:dyDescent="0.25">
      <c r="A44" s="17"/>
      <c r="B44" s="68" t="s">
        <v>88</v>
      </c>
      <c r="C44" s="66"/>
      <c r="D44" s="67"/>
      <c r="E44" s="61"/>
      <c r="F44" s="69"/>
      <c r="G44" s="35"/>
    </row>
    <row r="45" spans="1:11" ht="12.75" customHeight="1" x14ac:dyDescent="0.25">
      <c r="A45" s="17"/>
      <c r="B45" s="70" t="s">
        <v>89</v>
      </c>
      <c r="C45" s="71" t="s">
        <v>60</v>
      </c>
      <c r="D45" s="72">
        <v>300</v>
      </c>
      <c r="E45" s="73" t="s">
        <v>80</v>
      </c>
      <c r="F45" s="74">
        <v>1400</v>
      </c>
      <c r="G45" s="35">
        <f t="shared" ref="G45:G53" si="2">D45*F45</f>
        <v>420000</v>
      </c>
    </row>
    <row r="46" spans="1:11" ht="12.75" customHeight="1" x14ac:dyDescent="0.25">
      <c r="A46" s="17"/>
      <c r="B46" s="75" t="s">
        <v>61</v>
      </c>
      <c r="C46" s="71" t="s">
        <v>60</v>
      </c>
      <c r="D46" s="72">
        <v>150</v>
      </c>
      <c r="E46" s="73" t="s">
        <v>82</v>
      </c>
      <c r="F46" s="74">
        <v>2384</v>
      </c>
      <c r="G46" s="35">
        <f t="shared" si="2"/>
        <v>357600</v>
      </c>
    </row>
    <row r="47" spans="1:11" ht="12.75" customHeight="1" x14ac:dyDescent="0.25">
      <c r="A47" s="17"/>
      <c r="B47" s="76" t="s">
        <v>90</v>
      </c>
      <c r="C47" s="77"/>
      <c r="D47" s="72"/>
      <c r="E47" s="73"/>
      <c r="F47" s="74"/>
      <c r="G47" s="35"/>
    </row>
    <row r="48" spans="1:11" ht="12.75" customHeight="1" x14ac:dyDescent="0.25">
      <c r="A48" s="17"/>
      <c r="B48" s="58" t="s">
        <v>91</v>
      </c>
      <c r="C48" s="66" t="s">
        <v>92</v>
      </c>
      <c r="D48" s="67">
        <v>1</v>
      </c>
      <c r="E48" s="78" t="s">
        <v>93</v>
      </c>
      <c r="F48" s="69">
        <v>24016</v>
      </c>
      <c r="G48" s="35">
        <f t="shared" si="2"/>
        <v>24016</v>
      </c>
    </row>
    <row r="49" spans="1:255" ht="12.75" customHeight="1" x14ac:dyDescent="0.25">
      <c r="A49" s="17"/>
      <c r="B49" s="79" t="s">
        <v>94</v>
      </c>
      <c r="C49" s="71"/>
      <c r="D49" s="72"/>
      <c r="E49" s="80"/>
      <c r="F49" s="74"/>
      <c r="G49" s="35"/>
    </row>
    <row r="50" spans="1:255" ht="12.75" customHeight="1" x14ac:dyDescent="0.25">
      <c r="A50" s="17"/>
      <c r="B50" s="58" t="s">
        <v>95</v>
      </c>
      <c r="C50" s="66" t="s">
        <v>60</v>
      </c>
      <c r="D50" s="67">
        <v>0.3</v>
      </c>
      <c r="E50" s="78" t="s">
        <v>82</v>
      </c>
      <c r="F50" s="69">
        <v>216000</v>
      </c>
      <c r="G50" s="176">
        <f t="shared" si="2"/>
        <v>64800</v>
      </c>
    </row>
    <row r="51" spans="1:255" ht="12.75" customHeight="1" x14ac:dyDescent="0.25">
      <c r="A51" s="17"/>
      <c r="B51" s="58" t="s">
        <v>96</v>
      </c>
      <c r="C51" s="66" t="s">
        <v>92</v>
      </c>
      <c r="D51" s="67">
        <v>0.2</v>
      </c>
      <c r="E51" s="78" t="s">
        <v>80</v>
      </c>
      <c r="F51" s="69">
        <v>146200</v>
      </c>
      <c r="G51" s="35">
        <f t="shared" si="2"/>
        <v>29240</v>
      </c>
    </row>
    <row r="52" spans="1:255" ht="12.75" customHeight="1" x14ac:dyDescent="0.25">
      <c r="A52" s="17"/>
      <c r="B52" s="68" t="s">
        <v>97</v>
      </c>
      <c r="C52" s="66"/>
      <c r="D52" s="67"/>
      <c r="E52" s="78"/>
      <c r="F52" s="69"/>
      <c r="G52" s="35"/>
    </row>
    <row r="53" spans="1:255" ht="12.75" customHeight="1" x14ac:dyDescent="0.25">
      <c r="A53" s="17"/>
      <c r="B53" s="70" t="s">
        <v>62</v>
      </c>
      <c r="C53" s="77" t="s">
        <v>60</v>
      </c>
      <c r="D53" s="72">
        <v>0.3</v>
      </c>
      <c r="E53" s="78" t="s">
        <v>93</v>
      </c>
      <c r="F53" s="69">
        <v>49560</v>
      </c>
      <c r="G53" s="35">
        <f t="shared" si="2"/>
        <v>14868</v>
      </c>
    </row>
    <row r="54" spans="1:255" ht="12.75" customHeight="1" x14ac:dyDescent="0.25">
      <c r="A54" s="17"/>
      <c r="B54" s="47"/>
      <c r="C54" s="48"/>
      <c r="D54" s="49"/>
      <c r="E54" s="48"/>
      <c r="F54" s="50"/>
      <c r="G54" s="35"/>
    </row>
    <row r="55" spans="1:255" s="87" customFormat="1" ht="13.5" customHeight="1" x14ac:dyDescent="0.25">
      <c r="A55" s="85"/>
      <c r="B55" s="81" t="s">
        <v>31</v>
      </c>
      <c r="C55" s="82"/>
      <c r="D55" s="82"/>
      <c r="E55" s="82"/>
      <c r="F55" s="83"/>
      <c r="G55" s="84">
        <f>SUM(G43:G54)</f>
        <v>1196124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ht="12" customHeight="1" x14ac:dyDescent="0.25">
      <c r="A56" s="2"/>
      <c r="B56" s="171"/>
      <c r="C56" s="172"/>
      <c r="D56" s="172"/>
      <c r="E56" s="173"/>
      <c r="F56" s="174"/>
      <c r="G56" s="175"/>
    </row>
    <row r="57" spans="1:255" ht="12" customHeight="1" x14ac:dyDescent="0.25">
      <c r="A57" s="5"/>
      <c r="B57" s="93" t="s">
        <v>32</v>
      </c>
      <c r="C57" s="94"/>
      <c r="D57" s="95"/>
      <c r="E57" s="95"/>
      <c r="F57" s="96"/>
      <c r="G57" s="97"/>
    </row>
    <row r="58" spans="1:255" ht="24" customHeight="1" x14ac:dyDescent="0.25">
      <c r="A58" s="5"/>
      <c r="B58" s="98" t="s">
        <v>33</v>
      </c>
      <c r="C58" s="99" t="s">
        <v>29</v>
      </c>
      <c r="D58" s="99" t="s">
        <v>30</v>
      </c>
      <c r="E58" s="98" t="s">
        <v>17</v>
      </c>
      <c r="F58" s="99" t="s">
        <v>18</v>
      </c>
      <c r="G58" s="98" t="s">
        <v>19</v>
      </c>
    </row>
    <row r="59" spans="1:255" ht="16.5" customHeight="1" x14ac:dyDescent="0.25">
      <c r="A59" s="17"/>
      <c r="B59" s="100" t="s">
        <v>98</v>
      </c>
      <c r="C59" s="101" t="s">
        <v>60</v>
      </c>
      <c r="D59" s="102">
        <v>4000</v>
      </c>
      <c r="E59" s="101" t="s">
        <v>99</v>
      </c>
      <c r="F59" s="137">
        <v>11</v>
      </c>
      <c r="G59" s="103">
        <f>+F59*D59</f>
        <v>44000</v>
      </c>
    </row>
    <row r="60" spans="1:255" ht="13.5" customHeight="1" x14ac:dyDescent="0.25">
      <c r="A60" s="5"/>
      <c r="B60" s="88" t="s">
        <v>34</v>
      </c>
      <c r="C60" s="89"/>
      <c r="D60" s="89"/>
      <c r="E60" s="90"/>
      <c r="F60" s="91"/>
      <c r="G60" s="92">
        <f>SUM(G59)</f>
        <v>44000</v>
      </c>
      <c r="I60" s="42"/>
    </row>
    <row r="61" spans="1:255" ht="12" customHeight="1" x14ac:dyDescent="0.25">
      <c r="A61" s="2"/>
      <c r="B61" s="104"/>
      <c r="C61" s="104"/>
      <c r="D61" s="104"/>
      <c r="E61" s="104"/>
      <c r="F61" s="105"/>
      <c r="G61" s="106"/>
    </row>
    <row r="62" spans="1:255" ht="12" customHeight="1" x14ac:dyDescent="0.25">
      <c r="A62" s="17"/>
      <c r="B62" s="107" t="s">
        <v>35</v>
      </c>
      <c r="C62" s="108"/>
      <c r="D62" s="108"/>
      <c r="E62" s="108"/>
      <c r="F62" s="108"/>
      <c r="G62" s="109">
        <f>G24+G29+G38+G55+G60</f>
        <v>1468124</v>
      </c>
    </row>
    <row r="63" spans="1:255" ht="12" customHeight="1" x14ac:dyDescent="0.25">
      <c r="A63" s="17"/>
      <c r="B63" s="110" t="s">
        <v>36</v>
      </c>
      <c r="C63" s="111"/>
      <c r="D63" s="111"/>
      <c r="E63" s="111"/>
      <c r="F63" s="111"/>
      <c r="G63" s="112">
        <f>G62*0.05</f>
        <v>73406.2</v>
      </c>
    </row>
    <row r="64" spans="1:255" ht="12" customHeight="1" x14ac:dyDescent="0.25">
      <c r="A64" s="17"/>
      <c r="B64" s="113" t="s">
        <v>37</v>
      </c>
      <c r="C64" s="114"/>
      <c r="D64" s="114"/>
      <c r="E64" s="114"/>
      <c r="F64" s="114"/>
      <c r="G64" s="115">
        <f>G63+G62</f>
        <v>1541530.2</v>
      </c>
    </row>
    <row r="65" spans="1:7" ht="12" customHeight="1" x14ac:dyDescent="0.25">
      <c r="A65" s="17"/>
      <c r="B65" s="110" t="s">
        <v>38</v>
      </c>
      <c r="C65" s="111"/>
      <c r="D65" s="111"/>
      <c r="E65" s="111"/>
      <c r="F65" s="111"/>
      <c r="G65" s="112">
        <f>G12</f>
        <v>2025000</v>
      </c>
    </row>
    <row r="66" spans="1:7" ht="12" customHeight="1" x14ac:dyDescent="0.25">
      <c r="A66" s="17"/>
      <c r="B66" s="113" t="s">
        <v>39</v>
      </c>
      <c r="C66" s="114"/>
      <c r="D66" s="114"/>
      <c r="E66" s="114"/>
      <c r="F66" s="114"/>
      <c r="G66" s="115">
        <f>G65-G64</f>
        <v>483469.80000000005</v>
      </c>
    </row>
    <row r="67" spans="1:7" ht="12" customHeight="1" x14ac:dyDescent="0.25">
      <c r="A67" s="17"/>
      <c r="B67" s="18" t="s">
        <v>40</v>
      </c>
      <c r="C67" s="19"/>
      <c r="D67" s="19"/>
      <c r="E67" s="19"/>
      <c r="F67" s="19"/>
      <c r="G67" s="38"/>
    </row>
    <row r="68" spans="1:7" ht="12.75" customHeight="1" thickBot="1" x14ac:dyDescent="0.3">
      <c r="A68" s="17"/>
      <c r="B68" s="20"/>
      <c r="C68" s="19"/>
      <c r="D68" s="19"/>
      <c r="E68" s="19"/>
      <c r="F68" s="19"/>
      <c r="G68" s="38"/>
    </row>
    <row r="69" spans="1:7" ht="12" customHeight="1" x14ac:dyDescent="0.25">
      <c r="A69" s="17"/>
      <c r="B69" s="24" t="s">
        <v>41</v>
      </c>
      <c r="C69" s="25"/>
      <c r="D69" s="25"/>
      <c r="E69" s="25"/>
      <c r="F69" s="26"/>
      <c r="G69" s="38"/>
    </row>
    <row r="70" spans="1:7" ht="12" customHeight="1" x14ac:dyDescent="0.25">
      <c r="A70" s="17"/>
      <c r="B70" s="27" t="s">
        <v>42</v>
      </c>
      <c r="C70" s="16"/>
      <c r="D70" s="16"/>
      <c r="E70" s="16"/>
      <c r="F70" s="28"/>
      <c r="G70" s="38"/>
    </row>
    <row r="71" spans="1:7" ht="12" customHeight="1" x14ac:dyDescent="0.25">
      <c r="A71" s="17"/>
      <c r="B71" s="27" t="s">
        <v>43</v>
      </c>
      <c r="C71" s="16"/>
      <c r="D71" s="16"/>
      <c r="E71" s="16"/>
      <c r="F71" s="28"/>
      <c r="G71" s="38"/>
    </row>
    <row r="72" spans="1:7" ht="12" customHeight="1" x14ac:dyDescent="0.25">
      <c r="A72" s="17"/>
      <c r="B72" s="27" t="s">
        <v>44</v>
      </c>
      <c r="C72" s="16"/>
      <c r="D72" s="16"/>
      <c r="E72" s="16"/>
      <c r="F72" s="28"/>
      <c r="G72" s="38"/>
    </row>
    <row r="73" spans="1:7" ht="12" customHeight="1" x14ac:dyDescent="0.25">
      <c r="A73" s="17"/>
      <c r="B73" s="27" t="s">
        <v>45</v>
      </c>
      <c r="C73" s="16"/>
      <c r="D73" s="16"/>
      <c r="E73" s="16"/>
      <c r="F73" s="28"/>
      <c r="G73" s="38"/>
    </row>
    <row r="74" spans="1:7" ht="12" customHeight="1" x14ac:dyDescent="0.25">
      <c r="A74" s="17"/>
      <c r="B74" s="27" t="s">
        <v>46</v>
      </c>
      <c r="C74" s="16"/>
      <c r="D74" s="16"/>
      <c r="E74" s="16"/>
      <c r="F74" s="28"/>
      <c r="G74" s="38"/>
    </row>
    <row r="75" spans="1:7" ht="12.75" customHeight="1" thickBot="1" x14ac:dyDescent="0.3">
      <c r="A75" s="17"/>
      <c r="B75" s="29" t="s">
        <v>47</v>
      </c>
      <c r="C75" s="30"/>
      <c r="D75" s="30"/>
      <c r="E75" s="30"/>
      <c r="F75" s="31"/>
      <c r="G75" s="38"/>
    </row>
    <row r="76" spans="1:7" ht="12.75" customHeight="1" x14ac:dyDescent="0.25">
      <c r="A76" s="17"/>
      <c r="B76" s="22"/>
      <c r="C76" s="16"/>
      <c r="D76" s="16"/>
      <c r="E76" s="16"/>
      <c r="F76" s="16"/>
      <c r="G76" s="38"/>
    </row>
    <row r="77" spans="1:7" ht="15" customHeight="1" thickBot="1" x14ac:dyDescent="0.3">
      <c r="A77" s="17"/>
      <c r="B77" s="188" t="s">
        <v>48</v>
      </c>
      <c r="C77" s="189"/>
      <c r="D77" s="116"/>
      <c r="E77" s="14"/>
      <c r="F77" s="14"/>
      <c r="G77" s="38"/>
    </row>
    <row r="78" spans="1:7" ht="12" customHeight="1" x14ac:dyDescent="0.25">
      <c r="A78" s="17"/>
      <c r="B78" s="117" t="s">
        <v>33</v>
      </c>
      <c r="C78" s="118" t="s">
        <v>49</v>
      </c>
      <c r="D78" s="119" t="s">
        <v>50</v>
      </c>
      <c r="E78" s="14"/>
      <c r="F78" s="14"/>
      <c r="G78" s="38"/>
    </row>
    <row r="79" spans="1:7" ht="12" customHeight="1" x14ac:dyDescent="0.25">
      <c r="A79" s="17"/>
      <c r="B79" s="120" t="s">
        <v>51</v>
      </c>
      <c r="C79" s="121">
        <f>G24</f>
        <v>67500</v>
      </c>
      <c r="D79" s="122">
        <f>(C79/C85)</f>
        <v>4.3787659820093049E-2</v>
      </c>
      <c r="E79" s="14"/>
      <c r="F79" s="14"/>
      <c r="G79" s="38"/>
    </row>
    <row r="80" spans="1:7" ht="12" customHeight="1" x14ac:dyDescent="0.25">
      <c r="A80" s="17"/>
      <c r="B80" s="120" t="s">
        <v>52</v>
      </c>
      <c r="C80" s="121">
        <f>G29</f>
        <v>0</v>
      </c>
      <c r="D80" s="122">
        <v>0</v>
      </c>
      <c r="E80" s="14"/>
      <c r="F80" s="14"/>
      <c r="G80" s="38"/>
    </row>
    <row r="81" spans="1:7" ht="12" customHeight="1" x14ac:dyDescent="0.25">
      <c r="A81" s="17"/>
      <c r="B81" s="120" t="s">
        <v>53</v>
      </c>
      <c r="C81" s="121">
        <f>G38</f>
        <v>160500</v>
      </c>
      <c r="D81" s="122">
        <f>(C81/C85)</f>
        <v>0.10411732446111013</v>
      </c>
      <c r="E81" s="14"/>
      <c r="F81" s="14"/>
      <c r="G81" s="38"/>
    </row>
    <row r="82" spans="1:7" ht="12" customHeight="1" x14ac:dyDescent="0.25">
      <c r="A82" s="17"/>
      <c r="B82" s="120" t="s">
        <v>28</v>
      </c>
      <c r="C82" s="121">
        <f>G55</f>
        <v>1196124</v>
      </c>
      <c r="D82" s="122">
        <f>(C82/C85)</f>
        <v>0.77593290095776268</v>
      </c>
      <c r="E82" s="14"/>
      <c r="F82" s="14"/>
      <c r="G82" s="38"/>
    </row>
    <row r="83" spans="1:7" ht="12" customHeight="1" x14ac:dyDescent="0.25">
      <c r="A83" s="17"/>
      <c r="B83" s="120" t="s">
        <v>54</v>
      </c>
      <c r="C83" s="123">
        <f>G60</f>
        <v>44000</v>
      </c>
      <c r="D83" s="122">
        <f>(C83/C85)</f>
        <v>2.8543067141986581E-2</v>
      </c>
      <c r="E83" s="15"/>
      <c r="F83" s="15"/>
      <c r="G83" s="38"/>
    </row>
    <row r="84" spans="1:7" ht="12" customHeight="1" x14ac:dyDescent="0.25">
      <c r="A84" s="17"/>
      <c r="B84" s="120" t="s">
        <v>55</v>
      </c>
      <c r="C84" s="123">
        <f>G63</f>
        <v>73406.2</v>
      </c>
      <c r="D84" s="122">
        <f>(C84/C85)</f>
        <v>4.7619047619047616E-2</v>
      </c>
      <c r="E84" s="15"/>
      <c r="F84" s="15"/>
      <c r="G84" s="38"/>
    </row>
    <row r="85" spans="1:7" ht="12.75" customHeight="1" thickBot="1" x14ac:dyDescent="0.3">
      <c r="A85" s="17"/>
      <c r="B85" s="124" t="s">
        <v>56</v>
      </c>
      <c r="C85" s="125">
        <f>SUM(C79:C84)</f>
        <v>1541530.2</v>
      </c>
      <c r="D85" s="126">
        <f>SUM(D79:D84)</f>
        <v>1.0000000000000002</v>
      </c>
      <c r="E85" s="15"/>
      <c r="F85" s="15"/>
      <c r="G85" s="38"/>
    </row>
    <row r="86" spans="1:7" ht="12" customHeight="1" x14ac:dyDescent="0.25">
      <c r="A86" s="17"/>
      <c r="B86" s="20"/>
      <c r="C86" s="19"/>
      <c r="D86" s="19"/>
      <c r="E86" s="19"/>
      <c r="F86" s="19"/>
      <c r="G86" s="38"/>
    </row>
    <row r="87" spans="1:7" ht="12.75" customHeight="1" thickBot="1" x14ac:dyDescent="0.3">
      <c r="A87" s="17"/>
      <c r="B87" s="21"/>
      <c r="C87" s="19"/>
      <c r="D87" s="19"/>
      <c r="E87" s="19"/>
      <c r="F87" s="19"/>
      <c r="G87" s="38"/>
    </row>
    <row r="88" spans="1:7" ht="12" customHeight="1" thickBot="1" x14ac:dyDescent="0.3">
      <c r="A88" s="17"/>
      <c r="B88" s="185" t="s">
        <v>67</v>
      </c>
      <c r="C88" s="186"/>
      <c r="D88" s="186"/>
      <c r="E88" s="187"/>
      <c r="F88" s="15"/>
      <c r="G88" s="38"/>
    </row>
    <row r="89" spans="1:7" ht="12" customHeight="1" x14ac:dyDescent="0.25">
      <c r="A89" s="17"/>
      <c r="B89" s="127" t="s">
        <v>65</v>
      </c>
      <c r="C89" s="128">
        <v>40</v>
      </c>
      <c r="D89" s="128">
        <f>G9</f>
        <v>45</v>
      </c>
      <c r="E89" s="128">
        <v>50</v>
      </c>
      <c r="F89" s="32"/>
      <c r="G89" s="39"/>
    </row>
    <row r="90" spans="1:7" ht="12.75" customHeight="1" thickBot="1" x14ac:dyDescent="0.3">
      <c r="A90" s="17"/>
      <c r="B90" s="124" t="s">
        <v>66</v>
      </c>
      <c r="C90" s="125">
        <f>(G64/C89)</f>
        <v>38538.254999999997</v>
      </c>
      <c r="D90" s="125">
        <f>(G64/D89)</f>
        <v>34256.226666666669</v>
      </c>
      <c r="E90" s="129">
        <f>(G64/E89)</f>
        <v>30830.603999999999</v>
      </c>
      <c r="F90" s="32"/>
      <c r="G90" s="39"/>
    </row>
    <row r="91" spans="1:7" ht="15.6" customHeight="1" x14ac:dyDescent="0.25">
      <c r="A91" s="17"/>
      <c r="B91" s="23" t="s">
        <v>57</v>
      </c>
      <c r="C91" s="16"/>
      <c r="D91" s="16"/>
      <c r="E91" s="16"/>
      <c r="F91" s="16"/>
      <c r="G91" s="40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dcterms:created xsi:type="dcterms:W3CDTF">2020-11-27T12:49:26Z</dcterms:created>
  <dcterms:modified xsi:type="dcterms:W3CDTF">2022-06-22T20:14:22Z</dcterms:modified>
</cp:coreProperties>
</file>