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MARCHIGUE\junio marchigue\"/>
    </mc:Choice>
  </mc:AlternateContent>
  <bookViews>
    <workbookView xWindow="0" yWindow="0" windowWidth="19200" windowHeight="5595"/>
  </bookViews>
  <sheets>
    <sheet name="TRIGO" sheetId="1" r:id="rId1"/>
  </sheets>
  <definedNames>
    <definedName name="_xlnm.Print_Area" localSheetId="0">TRIGO!$A$1:$G$87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34" i="1"/>
  <c r="G36" i="1"/>
  <c r="G22" i="1" l="1"/>
  <c r="G27" i="1"/>
  <c r="G31" i="1"/>
  <c r="G32" i="1"/>
  <c r="G33" i="1"/>
  <c r="G35" i="1"/>
  <c r="G37" i="1"/>
  <c r="G43" i="1"/>
  <c r="G45" i="1"/>
  <c r="G46" i="1"/>
  <c r="G48" i="1"/>
  <c r="G55" i="1"/>
  <c r="G56" i="1" s="1"/>
  <c r="C79" i="1" s="1"/>
  <c r="G12" i="1"/>
  <c r="G61" i="1" s="1"/>
  <c r="G51" i="1" l="1"/>
  <c r="C78" i="1" s="1"/>
  <c r="C75" i="1"/>
  <c r="G38" i="1"/>
  <c r="C77" i="1" s="1"/>
  <c r="G58" i="1" l="1"/>
  <c r="G59" i="1" s="1"/>
  <c r="C80" i="1" s="1"/>
  <c r="C81" i="1" s="1"/>
  <c r="G60" i="1" l="1"/>
  <c r="G62" i="1" s="1"/>
  <c r="D75" i="1"/>
  <c r="D77" i="1"/>
  <c r="D79" i="1"/>
  <c r="D80" i="1"/>
  <c r="D78" i="1"/>
  <c r="C86" i="1" l="1"/>
  <c r="E86" i="1"/>
  <c r="D86" i="1"/>
  <c r="D81" i="1"/>
</calcChain>
</file>

<file path=xl/sharedStrings.xml><?xml version="1.0" encoding="utf-8"?>
<sst xmlns="http://schemas.openxmlformats.org/spreadsheetml/2006/main" count="137" uniqueCount="99">
  <si>
    <t>RUBRO O CULTIVO</t>
  </si>
  <si>
    <t>VARIEDAD</t>
  </si>
  <si>
    <t>FECHA ESTIMADA  PRECIO VENTA</t>
  </si>
  <si>
    <t>NIVEL TECNOLÓGICO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</si>
  <si>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</si>
  <si>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</si>
  <si>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</si>
  <si>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</si>
  <si>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</si>
  <si>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</si>
  <si>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</si>
  <si>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</si>
  <si>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</si>
  <si>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</si>
  <si>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</si>
  <si>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</si>
  <si>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</si>
  <si>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</si>
  <si>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</si>
  <si>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</si>
  <si>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</si>
  <si>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</si>
  <si>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</si>
  <si>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</si>
  <si>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</si>
  <si>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Mayo</t>
  </si>
  <si>
    <t>Cosecha Automotriz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</si>
  <si>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</si>
  <si>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</si>
  <si>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</si>
  <si>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</si>
  <si>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</si>
  <si>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</si>
  <si>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</si>
  <si>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</si>
  <si>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</si>
  <si>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</si>
  <si>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</si>
  <si>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</si>
  <si>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</si>
  <si>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</si>
  <si>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</si>
  <si>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</si>
  <si>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</si>
  <si>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</si>
  <si>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</si>
  <si>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</si>
  <si>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</si>
  <si>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</si>
  <si>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</si>
  <si>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</si>
  <si>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</si>
  <si>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</si>
  <si>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</si>
  <si>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</si>
  <si>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</si>
  <si>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</si>
  <si>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JM/ha</t>
  </si>
  <si>
    <t xml:space="preserve">Semilla corriente </t>
  </si>
  <si>
    <t>Bajo</t>
  </si>
  <si>
    <t>Marchigue</t>
  </si>
  <si>
    <t>Marchigue, La Estrella, Pichilemu</t>
  </si>
  <si>
    <t>Diciembre - Enero</t>
  </si>
  <si>
    <t>Molino Local</t>
  </si>
  <si>
    <t>Fertilización</t>
  </si>
  <si>
    <t xml:space="preserve">Julio-Agosto </t>
  </si>
  <si>
    <t>Arado cincel</t>
  </si>
  <si>
    <t>Aplicación herbicida</t>
  </si>
  <si>
    <t>Abril-Mayo</t>
  </si>
  <si>
    <t>Traslado</t>
  </si>
  <si>
    <t>Dicimbre-Enero</t>
  </si>
  <si>
    <t>1.  Precios de insumos y productos se expresan con IVA.</t>
  </si>
  <si>
    <t>5.  El costo de la maquinaria incluye costo del operador, combustible y  arriendo de la maquinaria propiamente tal</t>
  </si>
  <si>
    <t>6.  El  costo de la mano de obra incluye impuestos e  imposiciones</t>
  </si>
  <si>
    <t>4.  Los insumos aplicados (tipo y dosis)  son sólo referenciales y corresponden a la agencia de área en particular</t>
  </si>
  <si>
    <t>PRECIO ESPERADO ($/Kg)</t>
  </si>
  <si>
    <t>Fosfato diamónico (fert. Base)</t>
  </si>
  <si>
    <t>Urea granulada (macolla)</t>
  </si>
  <si>
    <t>Pantera - Pandora</t>
  </si>
  <si>
    <t>RENDIMIENTO (qqm/Há.)</t>
  </si>
  <si>
    <t>Heladas - Sequía</t>
  </si>
  <si>
    <t>3.  Precio esperado por ventas corresponde a precio colocado en el molino (San Fernando)</t>
  </si>
  <si>
    <t>Costo unitario ($/qqm) (*)</t>
  </si>
  <si>
    <t>Rendimiento (qqm/ha)</t>
  </si>
  <si>
    <t>ESCENARIOS COSTO UNITARIO  ($/qqm)</t>
  </si>
  <si>
    <t>Rastraje cama semilla</t>
  </si>
  <si>
    <t>Rastraje tapado semilla</t>
  </si>
  <si>
    <t>Siembra mecanizada y fertilización base (trompo)</t>
  </si>
  <si>
    <t>FUNGICIDA</t>
  </si>
  <si>
    <t>Anagran plus</t>
  </si>
  <si>
    <t>Hussar 20% wg</t>
  </si>
  <si>
    <t>Julio</t>
  </si>
  <si>
    <t xml:space="preserve">Diciembre-Enero </t>
  </si>
  <si>
    <t>Julio-Agosto</t>
  </si>
  <si>
    <t>Diciembre - Enero - 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</si>
  <si>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</si>
  <si>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</si>
  <si>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TRIGO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</si>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</sst>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 * #,##0.0_ ;_ * \-#,##0.0_ ;_ * &quot;-&quot;??_ ;_ @_ 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6" fontId="3" fillId="0" borderId="3" applyFont="0" applyFill="0" applyBorder="0" applyAlignment="0" applyProtection="0"/>
  </cellStyleXfs>
  <cellXfs count="120">
    <xf numFmtId="0" fontId="0" fillId="0" borderId="0" xfId="0" applyFont="1" applyAlignment="1"/>
    <xf numFmtId="49" fontId="1" fillId="2" borderId="21" xfId="0" applyNumberFormat="1" applyFont="1" applyFill="1" applyBorder="1" applyAlignment="1">
      <alignment horizontal="right"/>
    </xf>
    <xf numFmtId="49" fontId="1" fillId="2" borderId="21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horizontal="right" vertical="center"/>
    </xf>
    <xf numFmtId="3" fontId="1" fillId="2" borderId="21" xfId="0" applyNumberFormat="1" applyFont="1" applyFill="1" applyBorder="1" applyAlignment="1">
      <alignment horizontal="right"/>
    </xf>
    <xf numFmtId="3" fontId="1" fillId="2" borderId="21" xfId="0" applyNumberFormat="1" applyFont="1" applyFill="1" applyBorder="1" applyAlignment="1">
      <alignment horizontal="right" vertical="center"/>
    </xf>
    <xf numFmtId="3" fontId="1" fillId="2" borderId="21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3" fontId="1" fillId="2" borderId="21" xfId="0" applyNumberFormat="1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wrapText="1"/>
    </xf>
    <xf numFmtId="3" fontId="1" fillId="2" borderId="21" xfId="0" applyNumberFormat="1" applyFont="1" applyFill="1" applyBorder="1" applyAlignment="1">
      <alignment horizontal="right" wrapText="1"/>
    </xf>
    <xf numFmtId="49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left" vertical="center" wrapText="1"/>
    </xf>
    <xf numFmtId="49" fontId="1" fillId="2" borderId="21" xfId="0" applyNumberFormat="1" applyFont="1" applyFill="1" applyBorder="1" applyAlignment="1"/>
    <xf numFmtId="49" fontId="1" fillId="2" borderId="21" xfId="0" applyNumberFormat="1" applyFont="1" applyFill="1" applyBorder="1" applyAlignment="1">
      <alignment horizontal="center" vertical="center"/>
    </xf>
    <xf numFmtId="0" fontId="1" fillId="2" borderId="21" xfId="0" applyNumberFormat="1" applyFont="1" applyFill="1" applyBorder="1" applyAlignment="1">
      <alignment horizontal="center" vertical="center"/>
    </xf>
    <xf numFmtId="3" fontId="1" fillId="2" borderId="21" xfId="0" applyNumberFormat="1" applyFont="1" applyFill="1" applyBorder="1" applyAlignment="1"/>
    <xf numFmtId="49" fontId="2" fillId="2" borderId="21" xfId="0" applyNumberFormat="1" applyFont="1" applyFill="1" applyBorder="1" applyAlignment="1"/>
    <xf numFmtId="49" fontId="1" fillId="10" borderId="21" xfId="0" applyNumberFormat="1" applyFont="1" applyFill="1" applyBorder="1" applyAlignment="1"/>
    <xf numFmtId="49" fontId="1" fillId="2" borderId="21" xfId="0" applyNumberFormat="1" applyFont="1" applyFill="1" applyBorder="1" applyAlignment="1">
      <alignment horizontal="center"/>
    </xf>
    <xf numFmtId="49" fontId="1" fillId="2" borderId="21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/>
    <xf numFmtId="166" fontId="4" fillId="0" borderId="21" xfId="1" applyFont="1" applyFill="1" applyBorder="1" applyAlignment="1">
      <alignment horizontal="center"/>
    </xf>
    <xf numFmtId="0" fontId="4" fillId="0" borderId="21" xfId="1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wrapText="1"/>
    </xf>
    <xf numFmtId="3" fontId="4" fillId="0" borderId="21" xfId="1" applyNumberFormat="1" applyFont="1" applyFill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Font="1" applyAlignment="1"/>
    <xf numFmtId="0" fontId="1" fillId="0" borderId="21" xfId="0" applyFont="1" applyBorder="1" applyAlignment="1"/>
    <xf numFmtId="0" fontId="5" fillId="0" borderId="21" xfId="0" applyFont="1" applyFill="1" applyBorder="1"/>
    <xf numFmtId="0" fontId="1" fillId="0" borderId="21" xfId="0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4" fontId="1" fillId="0" borderId="21" xfId="0" applyNumberFormat="1" applyFont="1" applyBorder="1" applyAlignment="1">
      <alignment horizontal="center" vertical="center"/>
    </xf>
    <xf numFmtId="49" fontId="1" fillId="2" borderId="21" xfId="0" applyNumberFormat="1" applyFont="1" applyFill="1" applyBorder="1" applyAlignment="1">
      <alignment vertical="center" wrapText="1"/>
    </xf>
    <xf numFmtId="49" fontId="1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22" xfId="0" applyFont="1" applyFill="1" applyBorder="1" applyAlignment="1"/>
    <xf numFmtId="49" fontId="7" fillId="3" borderId="21" xfId="0" applyNumberFormat="1" applyFont="1" applyFill="1" applyBorder="1" applyAlignment="1">
      <alignment vertical="center" wrapText="1"/>
    </xf>
    <xf numFmtId="0" fontId="1" fillId="2" borderId="23" xfId="0" applyFont="1" applyFill="1" applyBorder="1" applyAlignment="1"/>
    <xf numFmtId="0" fontId="1" fillId="2" borderId="24" xfId="0" applyFont="1" applyFill="1" applyBorder="1" applyAlignment="1">
      <alignment wrapText="1"/>
    </xf>
    <xf numFmtId="14" fontId="1" fillId="2" borderId="24" xfId="0" applyNumberFormat="1" applyFont="1" applyFill="1" applyBorder="1" applyAlignment="1"/>
    <xf numFmtId="0" fontId="1" fillId="2" borderId="24" xfId="0" applyFont="1" applyFill="1" applyBorder="1" applyAlignment="1"/>
    <xf numFmtId="0" fontId="1" fillId="2" borderId="24" xfId="0" applyFont="1" applyFill="1" applyBorder="1" applyAlignment="1">
      <alignment horizontal="justify" wrapText="1"/>
    </xf>
    <xf numFmtId="0" fontId="1" fillId="2" borderId="25" xfId="0" applyFont="1" applyFill="1" applyBorder="1" applyAlignment="1">
      <alignment horizontal="left"/>
    </xf>
    <xf numFmtId="0" fontId="1" fillId="2" borderId="25" xfId="0" applyFont="1" applyFill="1" applyBorder="1" applyAlignment="1"/>
    <xf numFmtId="49" fontId="7" fillId="5" borderId="21" xfId="0" applyNumberFormat="1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7" fillId="3" borderId="21" xfId="0" applyNumberFormat="1" applyFont="1" applyFill="1" applyBorder="1" applyAlignment="1">
      <alignment horizontal="center" vertical="center" wrapText="1"/>
    </xf>
    <xf numFmtId="49" fontId="6" fillId="3" borderId="21" xfId="0" applyNumberFormat="1" applyFont="1" applyFill="1" applyBorder="1" applyAlignment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vertical="center"/>
    </xf>
    <xf numFmtId="3" fontId="6" fillId="3" borderId="21" xfId="0" applyNumberFormat="1" applyFont="1" applyFill="1" applyBorder="1" applyAlignment="1">
      <alignment vertical="center"/>
    </xf>
    <xf numFmtId="3" fontId="1" fillId="2" borderId="25" xfId="0" applyNumberFormat="1" applyFont="1" applyFill="1" applyBorder="1" applyAlignment="1"/>
    <xf numFmtId="0" fontId="1" fillId="2" borderId="2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49" fontId="7" fillId="3" borderId="2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NumberFormat="1" applyFont="1" applyBorder="1" applyAlignment="1"/>
    <xf numFmtId="0" fontId="1" fillId="2" borderId="25" xfId="0" applyFont="1" applyFill="1" applyBorder="1" applyAlignment="1">
      <alignment horizontal="center"/>
    </xf>
    <xf numFmtId="3" fontId="1" fillId="2" borderId="24" xfId="0" applyNumberFormat="1" applyFont="1" applyFill="1" applyBorder="1" applyAlignment="1"/>
    <xf numFmtId="0" fontId="7" fillId="5" borderId="21" xfId="0" applyFont="1" applyFill="1" applyBorder="1" applyAlignment="1">
      <alignment vertical="center"/>
    </xf>
    <xf numFmtId="164" fontId="7" fillId="5" borderId="21" xfId="0" applyNumberFormat="1" applyFont="1" applyFill="1" applyBorder="1" applyAlignment="1">
      <alignment vertical="center"/>
    </xf>
    <xf numFmtId="49" fontId="7" fillId="3" borderId="21" xfId="0" applyNumberFormat="1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164" fontId="7" fillId="3" borderId="21" xfId="0" applyNumberFormat="1" applyFont="1" applyFill="1" applyBorder="1" applyAlignment="1">
      <alignment vertical="center"/>
    </xf>
    <xf numFmtId="164" fontId="7" fillId="6" borderId="21" xfId="0" applyNumberFormat="1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49" fontId="1" fillId="2" borderId="13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14" xfId="0" applyFont="1" applyFill="1" applyBorder="1" applyAlignment="1"/>
    <xf numFmtId="49" fontId="1" fillId="2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0" fontId="1" fillId="7" borderId="3" xfId="0" applyFont="1" applyFill="1" applyBorder="1" applyAlignment="1"/>
    <xf numFmtId="49" fontId="2" fillId="8" borderId="27" xfId="0" applyNumberFormat="1" applyFont="1" applyFill="1" applyBorder="1" applyAlignment="1">
      <alignment vertical="center"/>
    </xf>
    <xf numFmtId="49" fontId="2" fillId="8" borderId="28" xfId="0" applyNumberFormat="1" applyFont="1" applyFill="1" applyBorder="1" applyAlignment="1">
      <alignment vertical="center"/>
    </xf>
    <xf numFmtId="49" fontId="1" fillId="8" borderId="29" xfId="0" applyNumberFormat="1" applyFont="1" applyFill="1" applyBorder="1" applyAlignment="1"/>
    <xf numFmtId="49" fontId="2" fillId="2" borderId="5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9" fontId="1" fillId="2" borderId="6" xfId="0" applyNumberFormat="1" applyFont="1" applyFill="1" applyBorder="1" applyAlignment="1"/>
    <xf numFmtId="0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7" fillId="7" borderId="3" xfId="0" applyFont="1" applyFill="1" applyBorder="1" applyAlignment="1">
      <alignment vertical="center"/>
    </xf>
    <xf numFmtId="49" fontId="2" fillId="8" borderId="7" xfId="0" applyNumberFormat="1" applyFont="1" applyFill="1" applyBorder="1" applyAlignment="1">
      <alignment vertical="center"/>
    </xf>
    <xf numFmtId="165" fontId="2" fillId="8" borderId="8" xfId="0" applyNumberFormat="1" applyFont="1" applyFill="1" applyBorder="1" applyAlignment="1">
      <alignment vertical="center"/>
    </xf>
    <xf numFmtId="9" fontId="2" fillId="8" borderId="9" xfId="0" applyNumberFormat="1" applyFont="1" applyFill="1" applyBorder="1" applyAlignment="1">
      <alignment vertical="center"/>
    </xf>
    <xf numFmtId="49" fontId="2" fillId="8" borderId="18" xfId="0" applyNumberFormat="1" applyFont="1" applyFill="1" applyBorder="1" applyAlignment="1">
      <alignment vertical="center"/>
    </xf>
    <xf numFmtId="3" fontId="2" fillId="8" borderId="19" xfId="0" applyNumberFormat="1" applyFont="1" applyFill="1" applyBorder="1" applyAlignment="1">
      <alignment vertical="center"/>
    </xf>
    <xf numFmtId="3" fontId="2" fillId="8" borderId="20" xfId="0" applyNumberFormat="1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165" fontId="2" fillId="8" borderId="9" xfId="0" applyNumberFormat="1" applyFont="1" applyFill="1" applyBorder="1" applyAlignment="1">
      <alignment vertical="center"/>
    </xf>
    <xf numFmtId="49" fontId="11" fillId="9" borderId="30" xfId="0" applyNumberFormat="1" applyFont="1" applyFill="1" applyBorder="1" applyAlignment="1">
      <alignment horizontal="center" vertical="center"/>
    </xf>
    <xf numFmtId="49" fontId="11" fillId="9" borderId="31" xfId="0" applyNumberFormat="1" applyFont="1" applyFill="1" applyBorder="1" applyAlignment="1">
      <alignment horizontal="center" vertical="center"/>
    </xf>
    <xf numFmtId="49" fontId="11" fillId="9" borderId="32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49" fontId="7" fillId="3" borderId="21" xfId="0" applyNumberFormat="1" applyFont="1" applyFill="1" applyBorder="1" applyAlignment="1">
      <alignment wrapText="1"/>
    </xf>
    <xf numFmtId="0" fontId="7" fillId="4" borderId="21" xfId="0" applyFont="1" applyFill="1" applyBorder="1" applyAlignment="1">
      <alignment wrapText="1"/>
    </xf>
    <xf numFmtId="49" fontId="1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8" fillId="3" borderId="21" xfId="0" applyNumberFormat="1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3" fontId="1" fillId="0" borderId="21" xfId="0" applyNumberFormat="1" applyFont="1" applyFill="1" applyBorder="1" applyAlignment="1">
      <alignment horizontal="center"/>
    </xf>
  </cellXfs>
  <cellStyles count="2">
    <cellStyle name="Millares 4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1586</xdr:colOff>
      <xdr:row>0</xdr:row>
      <xdr:rowOff>71438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71438"/>
          <a:ext cx="5729289" cy="1294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48" zoomScaleNormal="148" workbookViewId="0">
      <selection activeCell="E86" sqref="E86"/>
    </sheetView>
  </sheetViews>
  <sheetFormatPr baseColWidth="10" defaultColWidth="10.85546875" defaultRowHeight="11.25" customHeight="1" x14ac:dyDescent="0.25"/>
  <cols>
    <col min="1" max="1" width="4.42578125" style="31" customWidth="1"/>
    <col min="2" max="3" width="19.42578125" style="31" customWidth="1"/>
    <col min="4" max="4" width="9.42578125" style="31" customWidth="1"/>
    <col min="5" max="5" width="14.42578125" style="31" customWidth="1"/>
    <col min="6" max="6" width="11" style="31" customWidth="1"/>
    <col min="7" max="7" width="12.42578125" style="31" customWidth="1"/>
    <col min="8" max="255" width="10.85546875" style="31" customWidth="1"/>
    <col min="256" max="16384" width="10.85546875" style="32"/>
  </cols>
  <sheetData>
    <row r="1" spans="1:7" ht="15" customHeight="1" x14ac:dyDescent="0.25">
      <c r="A1" s="42"/>
      <c r="B1" s="42"/>
      <c r="C1" s="42"/>
      <c r="D1" s="42"/>
      <c r="E1" s="42"/>
      <c r="F1" s="42"/>
      <c r="G1" s="42"/>
    </row>
    <row r="2" spans="1:7" ht="15" customHeight="1" x14ac:dyDescent="0.25">
      <c r="A2" s="42"/>
      <c r="B2" s="42"/>
      <c r="C2" s="42"/>
      <c r="D2" s="42"/>
      <c r="E2" s="42"/>
      <c r="F2" s="42"/>
      <c r="G2" s="42"/>
    </row>
    <row r="3" spans="1:7" ht="15" customHeight="1" x14ac:dyDescent="0.25">
      <c r="A3" s="42"/>
      <c r="B3" s="42"/>
      <c r="C3" s="42"/>
      <c r="D3" s="42"/>
      <c r="E3" s="42"/>
      <c r="F3" s="42"/>
      <c r="G3" s="42"/>
    </row>
    <row r="4" spans="1:7" ht="15" customHeight="1" x14ac:dyDescent="0.25">
      <c r="A4" s="42"/>
      <c r="B4" s="42"/>
      <c r="C4" s="42"/>
      <c r="D4" s="42"/>
      <c r="E4" s="42"/>
      <c r="F4" s="42"/>
      <c r="G4" s="42"/>
    </row>
    <row r="5" spans="1:7" ht="15" customHeight="1" x14ac:dyDescent="0.25">
      <c r="A5" s="42"/>
      <c r="B5" s="42"/>
      <c r="C5" s="42"/>
      <c r="D5" s="42"/>
      <c r="E5" s="42"/>
      <c r="F5" s="42"/>
      <c r="G5" s="42"/>
    </row>
    <row r="6" spans="1:7" ht="15" customHeight="1" x14ac:dyDescent="0.25">
      <c r="A6" s="42"/>
      <c r="B6" s="42"/>
      <c r="C6" s="42"/>
      <c r="D6" s="42"/>
      <c r="E6" s="42"/>
      <c r="F6" s="42"/>
      <c r="G6" s="42"/>
    </row>
    <row r="7" spans="1:7" ht="15" customHeight="1" x14ac:dyDescent="0.25">
      <c r="A7" s="42"/>
      <c r="B7" s="42"/>
      <c r="C7" s="42"/>
      <c r="D7" s="42"/>
      <c r="E7" s="42"/>
      <c r="F7" s="42"/>
      <c r="G7" s="42"/>
    </row>
    <row r="8" spans="1:7" ht="15" customHeight="1" x14ac:dyDescent="0.25">
      <c r="A8" s="42"/>
      <c r="B8" s="43"/>
      <c r="C8" s="43"/>
      <c r="D8" s="42"/>
      <c r="E8" s="43"/>
      <c r="F8" s="43"/>
      <c r="G8" s="43"/>
    </row>
    <row r="9" spans="1:7" ht="12" customHeight="1" x14ac:dyDescent="0.25">
      <c r="A9" s="26"/>
      <c r="B9" s="44" t="s">
        <v>0</v>
      </c>
      <c r="C9" s="1" t="s">
        <v>97</v>
      </c>
      <c r="D9" s="45"/>
      <c r="E9" s="113" t="s">
        <v>79</v>
      </c>
      <c r="F9" s="114"/>
      <c r="G9" s="4">
        <v>38</v>
      </c>
    </row>
    <row r="10" spans="1:7" ht="38.25" customHeight="1" x14ac:dyDescent="0.25">
      <c r="A10" s="26"/>
      <c r="B10" s="38" t="s">
        <v>1</v>
      </c>
      <c r="C10" s="2" t="s">
        <v>78</v>
      </c>
      <c r="D10" s="45"/>
      <c r="E10" s="111" t="s">
        <v>2</v>
      </c>
      <c r="F10" s="112"/>
      <c r="G10" s="2" t="s">
        <v>94</v>
      </c>
    </row>
    <row r="11" spans="1:7" ht="18" customHeight="1" x14ac:dyDescent="0.25">
      <c r="A11" s="26"/>
      <c r="B11" s="38" t="s">
        <v>3</v>
      </c>
      <c r="C11" s="3" t="s">
        <v>59</v>
      </c>
      <c r="D11" s="45"/>
      <c r="E11" s="111" t="s">
        <v>75</v>
      </c>
      <c r="F11" s="112"/>
      <c r="G11" s="5">
        <v>35700</v>
      </c>
    </row>
    <row r="12" spans="1:7" ht="11.25" customHeight="1" x14ac:dyDescent="0.25">
      <c r="A12" s="26"/>
      <c r="B12" s="38" t="s">
        <v>4</v>
      </c>
      <c r="C12" s="2" t="s">
        <v>5</v>
      </c>
      <c r="D12" s="45"/>
      <c r="E12" s="39" t="s">
        <v>6</v>
      </c>
      <c r="F12" s="40"/>
      <c r="G12" s="6">
        <f>(G9*G11)</f>
        <v>1356600</v>
      </c>
    </row>
    <row r="13" spans="1:7" ht="11.25" customHeight="1" x14ac:dyDescent="0.25">
      <c r="A13" s="26"/>
      <c r="B13" s="38" t="s">
        <v>7</v>
      </c>
      <c r="C13" s="3" t="s">
        <v>60</v>
      </c>
      <c r="D13" s="45"/>
      <c r="E13" s="111" t="s">
        <v>8</v>
      </c>
      <c r="F13" s="112"/>
      <c r="G13" s="3" t="s">
        <v>63</v>
      </c>
    </row>
    <row r="14" spans="1:7" ht="23.25" customHeight="1" x14ac:dyDescent="0.25">
      <c r="A14" s="26"/>
      <c r="B14" s="38" t="s">
        <v>9</v>
      </c>
      <c r="C14" s="2" t="s">
        <v>61</v>
      </c>
      <c r="D14" s="45"/>
      <c r="E14" s="111" t="s">
        <v>10</v>
      </c>
      <c r="F14" s="112"/>
      <c r="G14" s="3" t="s">
        <v>62</v>
      </c>
    </row>
    <row r="15" spans="1:7" ht="25.5" customHeight="1" x14ac:dyDescent="0.25">
      <c r="A15" s="26"/>
      <c r="B15" s="38" t="s">
        <v>11</v>
      </c>
      <c r="C15" s="3" t="s">
        <v>98</v>
      </c>
      <c r="D15" s="45"/>
      <c r="E15" s="115" t="s">
        <v>12</v>
      </c>
      <c r="F15" s="116"/>
      <c r="G15" s="2" t="s">
        <v>80</v>
      </c>
    </row>
    <row r="16" spans="1:7" ht="12" customHeight="1" x14ac:dyDescent="0.25">
      <c r="A16" s="42"/>
      <c r="B16" s="46"/>
      <c r="C16" s="47"/>
      <c r="D16" s="43"/>
      <c r="E16" s="48"/>
      <c r="F16" s="48"/>
      <c r="G16" s="49"/>
    </row>
    <row r="17" spans="1:7" ht="12" customHeight="1" x14ac:dyDescent="0.25">
      <c r="A17" s="26"/>
      <c r="B17" s="117" t="s">
        <v>13</v>
      </c>
      <c r="C17" s="118"/>
      <c r="D17" s="118"/>
      <c r="E17" s="118"/>
      <c r="F17" s="118"/>
      <c r="G17" s="118"/>
    </row>
    <row r="18" spans="1:7" ht="12" customHeight="1" x14ac:dyDescent="0.25">
      <c r="A18" s="42"/>
      <c r="B18" s="48"/>
      <c r="C18" s="50"/>
      <c r="D18" s="50"/>
      <c r="E18" s="50"/>
      <c r="F18" s="51"/>
      <c r="G18" s="51"/>
    </row>
    <row r="19" spans="1:7" ht="12" customHeight="1" x14ac:dyDescent="0.25">
      <c r="A19" s="26"/>
      <c r="B19" s="52" t="s">
        <v>14</v>
      </c>
      <c r="C19" s="53"/>
      <c r="D19" s="54"/>
      <c r="E19" s="54"/>
      <c r="F19" s="54"/>
      <c r="G19" s="54"/>
    </row>
    <row r="20" spans="1:7" ht="24" customHeight="1" x14ac:dyDescent="0.25">
      <c r="A20" s="26"/>
      <c r="B20" s="55" t="s">
        <v>15</v>
      </c>
      <c r="C20" s="55" t="s">
        <v>16</v>
      </c>
      <c r="D20" s="55" t="s">
        <v>17</v>
      </c>
      <c r="E20" s="55" t="s">
        <v>18</v>
      </c>
      <c r="F20" s="55" t="s">
        <v>19</v>
      </c>
      <c r="G20" s="55" t="s">
        <v>20</v>
      </c>
    </row>
    <row r="21" spans="1:7" ht="12.75" customHeight="1" x14ac:dyDescent="0.25">
      <c r="A21" s="26"/>
      <c r="B21" s="38"/>
      <c r="C21" s="7"/>
      <c r="D21" s="8"/>
      <c r="E21" s="7"/>
      <c r="F21" s="9"/>
      <c r="G21" s="6"/>
    </row>
    <row r="22" spans="1:7" ht="12.75" customHeight="1" x14ac:dyDescent="0.25">
      <c r="A22" s="26"/>
      <c r="B22" s="56" t="s">
        <v>21</v>
      </c>
      <c r="C22" s="57"/>
      <c r="D22" s="57"/>
      <c r="E22" s="57"/>
      <c r="F22" s="58"/>
      <c r="G22" s="59">
        <f>SUM(G21:G21)</f>
        <v>0</v>
      </c>
    </row>
    <row r="23" spans="1:7" ht="12" customHeight="1" x14ac:dyDescent="0.25">
      <c r="A23" s="42"/>
      <c r="B23" s="48"/>
      <c r="C23" s="51"/>
      <c r="D23" s="51"/>
      <c r="E23" s="51"/>
      <c r="F23" s="60"/>
      <c r="G23" s="60"/>
    </row>
    <row r="24" spans="1:7" ht="12" customHeight="1" x14ac:dyDescent="0.25">
      <c r="A24" s="26"/>
      <c r="B24" s="52" t="s">
        <v>22</v>
      </c>
      <c r="C24" s="61"/>
      <c r="D24" s="62"/>
      <c r="E24" s="62"/>
      <c r="F24" s="54"/>
      <c r="G24" s="54"/>
    </row>
    <row r="25" spans="1:7" ht="24" customHeight="1" x14ac:dyDescent="0.25">
      <c r="A25" s="26"/>
      <c r="B25" s="63" t="s">
        <v>15</v>
      </c>
      <c r="C25" s="55" t="s">
        <v>16</v>
      </c>
      <c r="D25" s="55" t="s">
        <v>17</v>
      </c>
      <c r="E25" s="63" t="s">
        <v>18</v>
      </c>
      <c r="F25" s="55" t="s">
        <v>19</v>
      </c>
      <c r="G25" s="63" t="s">
        <v>20</v>
      </c>
    </row>
    <row r="26" spans="1:7" ht="12" customHeight="1" x14ac:dyDescent="0.25">
      <c r="A26" s="26"/>
      <c r="B26" s="40"/>
      <c r="C26" s="10"/>
      <c r="D26" s="10"/>
      <c r="E26" s="10"/>
      <c r="F26" s="11"/>
      <c r="G26" s="11"/>
    </row>
    <row r="27" spans="1:7" ht="12.75" customHeight="1" x14ac:dyDescent="0.25">
      <c r="A27" s="26"/>
      <c r="B27" s="56" t="s">
        <v>23</v>
      </c>
      <c r="C27" s="57"/>
      <c r="D27" s="57"/>
      <c r="E27" s="57"/>
      <c r="F27" s="58"/>
      <c r="G27" s="59">
        <f>SUM(G26)</f>
        <v>0</v>
      </c>
    </row>
    <row r="28" spans="1:7" ht="12" customHeight="1" x14ac:dyDescent="0.25">
      <c r="A28" s="42"/>
      <c r="B28" s="48"/>
      <c r="C28" s="51"/>
      <c r="D28" s="51"/>
      <c r="E28" s="51"/>
      <c r="F28" s="60"/>
      <c r="G28" s="60"/>
    </row>
    <row r="29" spans="1:7" ht="12" customHeight="1" x14ac:dyDescent="0.25">
      <c r="A29" s="26"/>
      <c r="B29" s="52" t="s">
        <v>24</v>
      </c>
      <c r="C29" s="61"/>
      <c r="D29" s="62"/>
      <c r="E29" s="62"/>
      <c r="F29" s="54"/>
      <c r="G29" s="54"/>
    </row>
    <row r="30" spans="1:7" ht="24" customHeight="1" x14ac:dyDescent="0.25">
      <c r="A30" s="26"/>
      <c r="B30" s="63" t="s">
        <v>15</v>
      </c>
      <c r="C30" s="63" t="s">
        <v>16</v>
      </c>
      <c r="D30" s="63" t="s">
        <v>17</v>
      </c>
      <c r="E30" s="63" t="s">
        <v>18</v>
      </c>
      <c r="F30" s="55" t="s">
        <v>19</v>
      </c>
      <c r="G30" s="63" t="s">
        <v>20</v>
      </c>
    </row>
    <row r="31" spans="1:7" ht="12.75" customHeight="1" x14ac:dyDescent="0.25">
      <c r="A31" s="26"/>
      <c r="B31" s="12" t="s">
        <v>66</v>
      </c>
      <c r="C31" s="7" t="s">
        <v>57</v>
      </c>
      <c r="D31" s="8">
        <v>2</v>
      </c>
      <c r="E31" s="7" t="s">
        <v>68</v>
      </c>
      <c r="F31" s="9">
        <v>47600</v>
      </c>
      <c r="G31" s="13">
        <f t="shared" ref="G31:G37" si="0">(D31*F31)</f>
        <v>95200</v>
      </c>
    </row>
    <row r="32" spans="1:7" ht="12.75" customHeight="1" x14ac:dyDescent="0.25">
      <c r="A32" s="26"/>
      <c r="B32" s="12" t="s">
        <v>85</v>
      </c>
      <c r="C32" s="7" t="s">
        <v>57</v>
      </c>
      <c r="D32" s="8">
        <v>1</v>
      </c>
      <c r="E32" s="7" t="s">
        <v>68</v>
      </c>
      <c r="F32" s="9">
        <v>53550</v>
      </c>
      <c r="G32" s="13">
        <f t="shared" si="0"/>
        <v>53550</v>
      </c>
    </row>
    <row r="33" spans="1:255" s="66" customFormat="1" ht="25.5" customHeight="1" x14ac:dyDescent="0.25">
      <c r="A33" s="64"/>
      <c r="B33" s="38" t="s">
        <v>87</v>
      </c>
      <c r="C33" s="7" t="s">
        <v>57</v>
      </c>
      <c r="D33" s="8">
        <v>2</v>
      </c>
      <c r="E33" s="7" t="s">
        <v>25</v>
      </c>
      <c r="F33" s="9">
        <v>15000</v>
      </c>
      <c r="G33" s="6">
        <f t="shared" si="0"/>
        <v>30000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65"/>
      <c r="FK33" s="65"/>
      <c r="FL33" s="65"/>
      <c r="FM33" s="65"/>
      <c r="FN33" s="65"/>
      <c r="FO33" s="65"/>
      <c r="FP33" s="65"/>
      <c r="FQ33" s="65"/>
      <c r="FR33" s="65"/>
      <c r="FS33" s="65"/>
      <c r="FT33" s="65"/>
      <c r="FU33" s="65"/>
      <c r="FV33" s="65"/>
      <c r="FW33" s="65"/>
      <c r="FX33" s="65"/>
      <c r="FY33" s="65"/>
      <c r="FZ33" s="65"/>
      <c r="GA33" s="65"/>
      <c r="GB33" s="65"/>
      <c r="GC33" s="65"/>
      <c r="GD33" s="65"/>
      <c r="GE33" s="65"/>
      <c r="GF33" s="65"/>
      <c r="GG33" s="65"/>
      <c r="GH33" s="65"/>
      <c r="GI33" s="65"/>
      <c r="GJ33" s="65"/>
      <c r="GK33" s="65"/>
      <c r="GL33" s="65"/>
      <c r="GM33" s="65"/>
      <c r="GN33" s="65"/>
      <c r="GO33" s="65"/>
      <c r="GP33" s="65"/>
      <c r="GQ33" s="65"/>
      <c r="GR33" s="65"/>
      <c r="GS33" s="65"/>
      <c r="GT33" s="65"/>
      <c r="GU33" s="65"/>
      <c r="GV33" s="65"/>
      <c r="GW33" s="65"/>
      <c r="GX33" s="65"/>
      <c r="GY33" s="65"/>
      <c r="GZ33" s="65"/>
      <c r="HA33" s="65"/>
      <c r="HB33" s="65"/>
      <c r="HC33" s="65"/>
      <c r="HD33" s="65"/>
      <c r="HE33" s="65"/>
      <c r="HF33" s="65"/>
      <c r="HG33" s="65"/>
      <c r="HH33" s="65"/>
      <c r="HI33" s="65"/>
      <c r="HJ33" s="65"/>
      <c r="HK33" s="65"/>
      <c r="HL33" s="65"/>
      <c r="HM33" s="65"/>
      <c r="HN33" s="65"/>
      <c r="HO33" s="65"/>
      <c r="HP33" s="65"/>
      <c r="HQ33" s="65"/>
      <c r="HR33" s="65"/>
      <c r="HS33" s="65"/>
      <c r="HT33" s="65"/>
      <c r="HU33" s="65"/>
      <c r="HV33" s="65"/>
      <c r="HW33" s="65"/>
      <c r="HX33" s="65"/>
      <c r="HY33" s="65"/>
      <c r="HZ33" s="65"/>
      <c r="IA33" s="65"/>
      <c r="IB33" s="65"/>
      <c r="IC33" s="65"/>
      <c r="ID33" s="65"/>
      <c r="IE33" s="65"/>
      <c r="IF33" s="65"/>
      <c r="IG33" s="65"/>
      <c r="IH33" s="65"/>
      <c r="II33" s="65"/>
      <c r="IJ33" s="65"/>
      <c r="IK33" s="65"/>
      <c r="IL33" s="65"/>
      <c r="IM33" s="65"/>
      <c r="IN33" s="65"/>
      <c r="IO33" s="65"/>
      <c r="IP33" s="65"/>
      <c r="IQ33" s="65"/>
      <c r="IR33" s="65"/>
      <c r="IS33" s="65"/>
      <c r="IT33" s="65"/>
      <c r="IU33" s="65"/>
    </row>
    <row r="34" spans="1:255" s="66" customFormat="1" ht="12.6" customHeight="1" x14ac:dyDescent="0.25">
      <c r="A34" s="64"/>
      <c r="B34" s="38" t="s">
        <v>86</v>
      </c>
      <c r="C34" s="7" t="s">
        <v>57</v>
      </c>
      <c r="D34" s="8">
        <v>1</v>
      </c>
      <c r="E34" s="7" t="s">
        <v>25</v>
      </c>
      <c r="F34" s="9">
        <v>35700</v>
      </c>
      <c r="G34" s="6">
        <f t="shared" si="0"/>
        <v>35700</v>
      </c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5"/>
      <c r="ET34" s="65"/>
      <c r="EU34" s="65"/>
      <c r="EV34" s="65"/>
      <c r="EW34" s="65"/>
      <c r="EX34" s="65"/>
      <c r="EY34" s="65"/>
      <c r="EZ34" s="65"/>
      <c r="FA34" s="65"/>
      <c r="FB34" s="65"/>
      <c r="FC34" s="65"/>
      <c r="FD34" s="65"/>
      <c r="FE34" s="65"/>
      <c r="FF34" s="65"/>
      <c r="FG34" s="65"/>
      <c r="FH34" s="65"/>
      <c r="FI34" s="65"/>
      <c r="FJ34" s="65"/>
      <c r="FK34" s="65"/>
      <c r="FL34" s="65"/>
      <c r="FM34" s="65"/>
      <c r="FN34" s="65"/>
      <c r="FO34" s="65"/>
      <c r="FP34" s="65"/>
      <c r="FQ34" s="65"/>
      <c r="FR34" s="65"/>
      <c r="FS34" s="65"/>
      <c r="FT34" s="65"/>
      <c r="FU34" s="65"/>
      <c r="FV34" s="65"/>
      <c r="FW34" s="65"/>
      <c r="FX34" s="65"/>
      <c r="FY34" s="65"/>
      <c r="FZ34" s="65"/>
      <c r="GA34" s="65"/>
      <c r="GB34" s="65"/>
      <c r="GC34" s="65"/>
      <c r="GD34" s="65"/>
      <c r="GE34" s="65"/>
      <c r="GF34" s="65"/>
      <c r="GG34" s="65"/>
      <c r="GH34" s="65"/>
      <c r="GI34" s="65"/>
      <c r="GJ34" s="65"/>
      <c r="GK34" s="65"/>
      <c r="GL34" s="65"/>
      <c r="GM34" s="65"/>
      <c r="GN34" s="65"/>
      <c r="GO34" s="65"/>
      <c r="GP34" s="65"/>
      <c r="GQ34" s="65"/>
      <c r="GR34" s="65"/>
      <c r="GS34" s="65"/>
      <c r="GT34" s="65"/>
      <c r="GU34" s="65"/>
      <c r="GV34" s="65"/>
      <c r="GW34" s="65"/>
      <c r="GX34" s="65"/>
      <c r="GY34" s="65"/>
      <c r="GZ34" s="65"/>
      <c r="HA34" s="65"/>
      <c r="HB34" s="65"/>
      <c r="HC34" s="65"/>
      <c r="HD34" s="65"/>
      <c r="HE34" s="65"/>
      <c r="HF34" s="65"/>
      <c r="HG34" s="65"/>
      <c r="HH34" s="65"/>
      <c r="HI34" s="65"/>
      <c r="HJ34" s="65"/>
      <c r="HK34" s="65"/>
      <c r="HL34" s="65"/>
      <c r="HM34" s="65"/>
      <c r="HN34" s="65"/>
      <c r="HO34" s="65"/>
      <c r="HP34" s="65"/>
      <c r="HQ34" s="65"/>
      <c r="HR34" s="65"/>
      <c r="HS34" s="65"/>
      <c r="HT34" s="65"/>
      <c r="HU34" s="65"/>
      <c r="HV34" s="65"/>
      <c r="HW34" s="65"/>
      <c r="HX34" s="65"/>
      <c r="HY34" s="65"/>
      <c r="HZ34" s="65"/>
      <c r="IA34" s="65"/>
      <c r="IB34" s="65"/>
      <c r="IC34" s="65"/>
      <c r="ID34" s="65"/>
      <c r="IE34" s="65"/>
      <c r="IF34" s="65"/>
      <c r="IG34" s="65"/>
      <c r="IH34" s="65"/>
      <c r="II34" s="65"/>
      <c r="IJ34" s="65"/>
      <c r="IK34" s="65"/>
      <c r="IL34" s="65"/>
      <c r="IM34" s="65"/>
      <c r="IN34" s="65"/>
      <c r="IO34" s="65"/>
      <c r="IP34" s="65"/>
      <c r="IQ34" s="65"/>
      <c r="IR34" s="65"/>
      <c r="IS34" s="65"/>
      <c r="IT34" s="65"/>
      <c r="IU34" s="65"/>
    </row>
    <row r="35" spans="1:255" ht="12.75" customHeight="1" x14ac:dyDescent="0.25">
      <c r="A35" s="26"/>
      <c r="B35" s="12" t="s">
        <v>67</v>
      </c>
      <c r="C35" s="7" t="s">
        <v>57</v>
      </c>
      <c r="D35" s="8">
        <v>1</v>
      </c>
      <c r="E35" s="7" t="s">
        <v>91</v>
      </c>
      <c r="F35" s="9">
        <v>15000</v>
      </c>
      <c r="G35" s="13">
        <f t="shared" si="0"/>
        <v>15000</v>
      </c>
    </row>
    <row r="36" spans="1:255" ht="12.75" customHeight="1" x14ac:dyDescent="0.25">
      <c r="A36" s="26"/>
      <c r="B36" s="38" t="s">
        <v>64</v>
      </c>
      <c r="C36" s="7" t="s">
        <v>57</v>
      </c>
      <c r="D36" s="8">
        <v>1</v>
      </c>
      <c r="E36" s="7" t="s">
        <v>65</v>
      </c>
      <c r="F36" s="9">
        <v>15000</v>
      </c>
      <c r="G36" s="6">
        <f>(D36*F36)</f>
        <v>15000</v>
      </c>
    </row>
    <row r="37" spans="1:255" ht="12.75" customHeight="1" x14ac:dyDescent="0.25">
      <c r="A37" s="26"/>
      <c r="B37" s="12" t="s">
        <v>26</v>
      </c>
      <c r="C37" s="7" t="s">
        <v>57</v>
      </c>
      <c r="D37" s="8">
        <v>1</v>
      </c>
      <c r="E37" s="7" t="s">
        <v>92</v>
      </c>
      <c r="F37" s="9">
        <v>50000</v>
      </c>
      <c r="G37" s="13">
        <f t="shared" si="0"/>
        <v>50000</v>
      </c>
    </row>
    <row r="38" spans="1:255" ht="12.75" customHeight="1" x14ac:dyDescent="0.25">
      <c r="A38" s="26"/>
      <c r="B38" s="56" t="s">
        <v>27</v>
      </c>
      <c r="C38" s="57"/>
      <c r="D38" s="57"/>
      <c r="E38" s="57"/>
      <c r="F38" s="58"/>
      <c r="G38" s="59">
        <f>SUM(G31:G37)</f>
        <v>294450</v>
      </c>
    </row>
    <row r="39" spans="1:255" ht="12" customHeight="1" x14ac:dyDescent="0.25">
      <c r="A39" s="42"/>
      <c r="B39" s="48"/>
      <c r="C39" s="51"/>
      <c r="D39" s="51"/>
      <c r="E39" s="51"/>
      <c r="F39" s="60"/>
      <c r="G39" s="60"/>
    </row>
    <row r="40" spans="1:255" ht="12" customHeight="1" x14ac:dyDescent="0.25">
      <c r="A40" s="26"/>
      <c r="B40" s="52" t="s">
        <v>28</v>
      </c>
      <c r="C40" s="61"/>
      <c r="D40" s="62"/>
      <c r="E40" s="62"/>
      <c r="F40" s="54"/>
      <c r="G40" s="54"/>
    </row>
    <row r="41" spans="1:255" ht="24" customHeight="1" x14ac:dyDescent="0.25">
      <c r="A41" s="26"/>
      <c r="B41" s="55" t="s">
        <v>29</v>
      </c>
      <c r="C41" s="55" t="s">
        <v>30</v>
      </c>
      <c r="D41" s="55" t="s">
        <v>31</v>
      </c>
      <c r="E41" s="55" t="s">
        <v>18</v>
      </c>
      <c r="F41" s="55" t="s">
        <v>19</v>
      </c>
      <c r="G41" s="55" t="s">
        <v>20</v>
      </c>
      <c r="K41" s="67"/>
    </row>
    <row r="42" spans="1:255" ht="12.75" customHeight="1" x14ac:dyDescent="0.25">
      <c r="A42" s="26"/>
      <c r="B42" s="14" t="s">
        <v>32</v>
      </c>
      <c r="C42" s="15"/>
      <c r="D42" s="15"/>
      <c r="E42" s="15"/>
      <c r="F42" s="16"/>
      <c r="G42" s="17"/>
      <c r="K42" s="67"/>
    </row>
    <row r="43" spans="1:255" ht="12.75" customHeight="1" x14ac:dyDescent="0.25">
      <c r="A43" s="26"/>
      <c r="B43" s="18" t="s">
        <v>58</v>
      </c>
      <c r="C43" s="19" t="s">
        <v>35</v>
      </c>
      <c r="D43" s="20">
        <v>200</v>
      </c>
      <c r="E43" s="19" t="s">
        <v>25</v>
      </c>
      <c r="F43" s="119">
        <v>400</v>
      </c>
      <c r="G43" s="21">
        <f>(D43*F43)</f>
        <v>80000</v>
      </c>
    </row>
    <row r="44" spans="1:255" ht="12.75" customHeight="1" x14ac:dyDescent="0.25">
      <c r="A44" s="26"/>
      <c r="B44" s="22" t="s">
        <v>33</v>
      </c>
      <c r="C44" s="10"/>
      <c r="D44" s="10"/>
      <c r="E44" s="10"/>
      <c r="F44" s="119"/>
      <c r="G44" s="21"/>
    </row>
    <row r="45" spans="1:255" ht="12.75" customHeight="1" x14ac:dyDescent="0.25">
      <c r="A45" s="26"/>
      <c r="B45" s="23" t="s">
        <v>76</v>
      </c>
      <c r="C45" s="19" t="s">
        <v>34</v>
      </c>
      <c r="D45" s="20">
        <v>300</v>
      </c>
      <c r="E45" s="19" t="s">
        <v>25</v>
      </c>
      <c r="F45" s="119">
        <v>1428</v>
      </c>
      <c r="G45" s="21">
        <f>(D45*F45)</f>
        <v>428400</v>
      </c>
    </row>
    <row r="46" spans="1:255" ht="12.75" customHeight="1" x14ac:dyDescent="0.25">
      <c r="A46" s="26"/>
      <c r="B46" s="18" t="s">
        <v>77</v>
      </c>
      <c r="C46" s="19" t="s">
        <v>35</v>
      </c>
      <c r="D46" s="20">
        <v>200</v>
      </c>
      <c r="E46" s="19" t="s">
        <v>93</v>
      </c>
      <c r="F46" s="119">
        <v>1476</v>
      </c>
      <c r="G46" s="21">
        <f>(D46*F46)</f>
        <v>295200</v>
      </c>
    </row>
    <row r="47" spans="1:255" ht="12.75" customHeight="1" x14ac:dyDescent="0.25">
      <c r="A47" s="26"/>
      <c r="B47" s="22" t="s">
        <v>36</v>
      </c>
      <c r="C47" s="10"/>
      <c r="D47" s="10"/>
      <c r="E47" s="10"/>
      <c r="F47" s="119"/>
      <c r="G47" s="21"/>
    </row>
    <row r="48" spans="1:255" ht="12.75" customHeight="1" x14ac:dyDescent="0.25">
      <c r="A48" s="26"/>
      <c r="B48" s="18" t="s">
        <v>90</v>
      </c>
      <c r="C48" s="19" t="s">
        <v>35</v>
      </c>
      <c r="D48" s="20">
        <v>0.3</v>
      </c>
      <c r="E48" s="19" t="s">
        <v>91</v>
      </c>
      <c r="F48" s="119">
        <v>315000</v>
      </c>
      <c r="G48" s="21">
        <f>(D48*F48)</f>
        <v>94500</v>
      </c>
    </row>
    <row r="49" spans="1:7" ht="12.75" customHeight="1" x14ac:dyDescent="0.25">
      <c r="A49" s="26"/>
      <c r="B49" s="34" t="s">
        <v>88</v>
      </c>
      <c r="C49" s="27"/>
      <c r="D49" s="28"/>
      <c r="E49" s="29"/>
      <c r="F49" s="30"/>
      <c r="G49" s="21"/>
    </row>
    <row r="50" spans="1:7" ht="12.75" customHeight="1" x14ac:dyDescent="0.25">
      <c r="A50" s="26"/>
      <c r="B50" s="33" t="s">
        <v>89</v>
      </c>
      <c r="C50" s="35" t="s">
        <v>34</v>
      </c>
      <c r="D50" s="37">
        <v>0.25</v>
      </c>
      <c r="E50" s="36" t="s">
        <v>25</v>
      </c>
      <c r="F50" s="36">
        <v>24109</v>
      </c>
      <c r="G50" s="5">
        <f t="shared" ref="G50" si="1">(D50*F50)</f>
        <v>6027.25</v>
      </c>
    </row>
    <row r="51" spans="1:7" ht="12.75" customHeight="1" x14ac:dyDescent="0.25">
      <c r="A51" s="26"/>
      <c r="B51" s="56" t="s">
        <v>37</v>
      </c>
      <c r="C51" s="57"/>
      <c r="D51" s="57"/>
      <c r="E51" s="57"/>
      <c r="F51" s="58"/>
      <c r="G51" s="59">
        <f>SUM(G42:G50)</f>
        <v>904127.25</v>
      </c>
    </row>
    <row r="52" spans="1:7" ht="12" customHeight="1" x14ac:dyDescent="0.25">
      <c r="A52" s="42"/>
      <c r="B52" s="48"/>
      <c r="C52" s="51"/>
      <c r="D52" s="51"/>
      <c r="E52" s="68"/>
      <c r="F52" s="60"/>
      <c r="G52" s="60"/>
    </row>
    <row r="53" spans="1:7" ht="12" customHeight="1" x14ac:dyDescent="0.25">
      <c r="A53" s="26"/>
      <c r="B53" s="52" t="s">
        <v>38</v>
      </c>
      <c r="C53" s="61"/>
      <c r="D53" s="62"/>
      <c r="E53" s="62"/>
      <c r="F53" s="54"/>
      <c r="G53" s="54"/>
    </row>
    <row r="54" spans="1:7" ht="24" customHeight="1" x14ac:dyDescent="0.25">
      <c r="A54" s="26"/>
      <c r="B54" s="63" t="s">
        <v>39</v>
      </c>
      <c r="C54" s="55" t="s">
        <v>30</v>
      </c>
      <c r="D54" s="55" t="s">
        <v>31</v>
      </c>
      <c r="E54" s="63" t="s">
        <v>18</v>
      </c>
      <c r="F54" s="55" t="s">
        <v>19</v>
      </c>
      <c r="G54" s="63" t="s">
        <v>20</v>
      </c>
    </row>
    <row r="55" spans="1:7" ht="12.75" customHeight="1" x14ac:dyDescent="0.25">
      <c r="A55" s="26"/>
      <c r="B55" s="12" t="s">
        <v>69</v>
      </c>
      <c r="C55" s="24" t="s">
        <v>35</v>
      </c>
      <c r="D55" s="21">
        <v>3600</v>
      </c>
      <c r="E55" s="25" t="s">
        <v>70</v>
      </c>
      <c r="F55" s="21">
        <v>10</v>
      </c>
      <c r="G55" s="21">
        <f>(D55*F55)</f>
        <v>36000</v>
      </c>
    </row>
    <row r="56" spans="1:7" ht="12.75" customHeight="1" x14ac:dyDescent="0.25">
      <c r="A56" s="26"/>
      <c r="B56" s="56" t="s">
        <v>40</v>
      </c>
      <c r="C56" s="57"/>
      <c r="D56" s="57"/>
      <c r="E56" s="57"/>
      <c r="F56" s="58"/>
      <c r="G56" s="59">
        <f>SUM(G55)</f>
        <v>36000</v>
      </c>
    </row>
    <row r="57" spans="1:7" ht="12" customHeight="1" x14ac:dyDescent="0.25">
      <c r="A57" s="42"/>
      <c r="B57" s="48"/>
      <c r="C57" s="48"/>
      <c r="D57" s="48"/>
      <c r="E57" s="48"/>
      <c r="F57" s="69"/>
      <c r="G57" s="69"/>
    </row>
    <row r="58" spans="1:7" ht="12" customHeight="1" x14ac:dyDescent="0.25">
      <c r="A58" s="26"/>
      <c r="B58" s="52" t="s">
        <v>41</v>
      </c>
      <c r="C58" s="70"/>
      <c r="D58" s="70"/>
      <c r="E58" s="70"/>
      <c r="F58" s="70"/>
      <c r="G58" s="71">
        <f>G22+G27+G38+G51+G56</f>
        <v>1234577.25</v>
      </c>
    </row>
    <row r="59" spans="1:7" ht="12" customHeight="1" x14ac:dyDescent="0.25">
      <c r="A59" s="26"/>
      <c r="B59" s="72" t="s">
        <v>42</v>
      </c>
      <c r="C59" s="73"/>
      <c r="D59" s="73"/>
      <c r="E59" s="73"/>
      <c r="F59" s="73"/>
      <c r="G59" s="74">
        <f>G58*0.05</f>
        <v>61728.862500000003</v>
      </c>
    </row>
    <row r="60" spans="1:7" ht="12" customHeight="1" x14ac:dyDescent="0.25">
      <c r="A60" s="26"/>
      <c r="B60" s="52" t="s">
        <v>43</v>
      </c>
      <c r="C60" s="70"/>
      <c r="D60" s="70"/>
      <c r="E60" s="70"/>
      <c r="F60" s="70"/>
      <c r="G60" s="71">
        <f>G59+G58</f>
        <v>1296306.1125</v>
      </c>
    </row>
    <row r="61" spans="1:7" ht="12" customHeight="1" x14ac:dyDescent="0.25">
      <c r="A61" s="26"/>
      <c r="B61" s="72" t="s">
        <v>44</v>
      </c>
      <c r="C61" s="73"/>
      <c r="D61" s="73"/>
      <c r="E61" s="73"/>
      <c r="F61" s="73"/>
      <c r="G61" s="74">
        <f>G12</f>
        <v>1356600</v>
      </c>
    </row>
    <row r="62" spans="1:7" ht="12" customHeight="1" x14ac:dyDescent="0.25">
      <c r="A62" s="26"/>
      <c r="B62" s="52" t="s">
        <v>45</v>
      </c>
      <c r="C62" s="70"/>
      <c r="D62" s="70"/>
      <c r="E62" s="70"/>
      <c r="F62" s="70"/>
      <c r="G62" s="75">
        <f>G61-G60</f>
        <v>60293.887499999953</v>
      </c>
    </row>
    <row r="63" spans="1:7" ht="12" customHeight="1" x14ac:dyDescent="0.25">
      <c r="A63" s="26"/>
      <c r="B63" s="76" t="s">
        <v>95</v>
      </c>
      <c r="C63" s="77"/>
      <c r="D63" s="77"/>
      <c r="E63" s="77"/>
      <c r="F63" s="77"/>
      <c r="G63" s="78"/>
    </row>
    <row r="64" spans="1:7" ht="12.75" customHeight="1" thickBot="1" x14ac:dyDescent="0.3">
      <c r="A64" s="26"/>
      <c r="B64" s="79"/>
      <c r="C64" s="77"/>
      <c r="D64" s="77"/>
      <c r="E64" s="77"/>
      <c r="F64" s="77"/>
      <c r="G64" s="78"/>
    </row>
    <row r="65" spans="1:7" ht="12" customHeight="1" x14ac:dyDescent="0.25">
      <c r="A65" s="26"/>
      <c r="B65" s="80" t="s">
        <v>96</v>
      </c>
      <c r="C65" s="81"/>
      <c r="D65" s="81"/>
      <c r="E65" s="81"/>
      <c r="F65" s="82"/>
      <c r="G65" s="78"/>
    </row>
    <row r="66" spans="1:7" ht="12" customHeight="1" x14ac:dyDescent="0.25">
      <c r="A66" s="26"/>
      <c r="B66" s="83" t="s">
        <v>71</v>
      </c>
      <c r="C66" s="84"/>
      <c r="D66" s="84"/>
      <c r="E66" s="84"/>
      <c r="F66" s="85"/>
      <c r="G66" s="78"/>
    </row>
    <row r="67" spans="1:7" ht="12" customHeight="1" x14ac:dyDescent="0.25">
      <c r="A67" s="26"/>
      <c r="B67" s="83" t="s">
        <v>46</v>
      </c>
      <c r="C67" s="84"/>
      <c r="D67" s="84"/>
      <c r="E67" s="84"/>
      <c r="F67" s="85"/>
      <c r="G67" s="78"/>
    </row>
    <row r="68" spans="1:7" ht="12" customHeight="1" x14ac:dyDescent="0.25">
      <c r="A68" s="26"/>
      <c r="B68" s="83" t="s">
        <v>81</v>
      </c>
      <c r="C68" s="84"/>
      <c r="D68" s="84"/>
      <c r="E68" s="84"/>
      <c r="F68" s="85"/>
      <c r="G68" s="78"/>
    </row>
    <row r="69" spans="1:7" ht="12" customHeight="1" x14ac:dyDescent="0.25">
      <c r="A69" s="26"/>
      <c r="B69" s="83" t="s">
        <v>74</v>
      </c>
      <c r="C69" s="84"/>
      <c r="D69" s="84"/>
      <c r="E69" s="84"/>
      <c r="F69" s="85"/>
      <c r="G69" s="78"/>
    </row>
    <row r="70" spans="1:7" ht="12" customHeight="1" x14ac:dyDescent="0.25">
      <c r="A70" s="26"/>
      <c r="B70" s="83" t="s">
        <v>72</v>
      </c>
      <c r="C70" s="84"/>
      <c r="D70" s="84"/>
      <c r="E70" s="84"/>
      <c r="F70" s="85"/>
      <c r="G70" s="78"/>
    </row>
    <row r="71" spans="1:7" ht="12.75" customHeight="1" thickBot="1" x14ac:dyDescent="0.3">
      <c r="A71" s="26"/>
      <c r="B71" s="86" t="s">
        <v>73</v>
      </c>
      <c r="C71" s="87"/>
      <c r="D71" s="87"/>
      <c r="E71" s="87"/>
      <c r="F71" s="88"/>
      <c r="G71" s="78"/>
    </row>
    <row r="72" spans="1:7" ht="12.75" customHeight="1" thickBot="1" x14ac:dyDescent="0.3">
      <c r="A72" s="26"/>
      <c r="B72" s="79"/>
      <c r="C72" s="84"/>
      <c r="D72" s="84"/>
      <c r="E72" s="84"/>
      <c r="F72" s="84"/>
      <c r="G72" s="78"/>
    </row>
    <row r="73" spans="1:7" ht="15" customHeight="1" thickBot="1" x14ac:dyDescent="0.3">
      <c r="A73" s="26"/>
      <c r="B73" s="108" t="s">
        <v>47</v>
      </c>
      <c r="C73" s="109"/>
      <c r="D73" s="110"/>
      <c r="E73" s="89"/>
      <c r="F73" s="89"/>
      <c r="G73" s="78"/>
    </row>
    <row r="74" spans="1:7" ht="12" customHeight="1" x14ac:dyDescent="0.25">
      <c r="A74" s="26"/>
      <c r="B74" s="90" t="s">
        <v>39</v>
      </c>
      <c r="C74" s="91" t="s">
        <v>48</v>
      </c>
      <c r="D74" s="92" t="s">
        <v>49</v>
      </c>
      <c r="E74" s="89"/>
      <c r="F74" s="89"/>
      <c r="G74" s="78"/>
    </row>
    <row r="75" spans="1:7" ht="12" customHeight="1" x14ac:dyDescent="0.25">
      <c r="A75" s="26"/>
      <c r="B75" s="93" t="s">
        <v>50</v>
      </c>
      <c r="C75" s="94">
        <f>G22</f>
        <v>0</v>
      </c>
      <c r="D75" s="95">
        <f>(C75/C81)</f>
        <v>0</v>
      </c>
      <c r="E75" s="89"/>
      <c r="F75" s="89"/>
      <c r="G75" s="78"/>
    </row>
    <row r="76" spans="1:7" ht="12" customHeight="1" x14ac:dyDescent="0.25">
      <c r="A76" s="26"/>
      <c r="B76" s="93" t="s">
        <v>51</v>
      </c>
      <c r="C76" s="96">
        <v>0</v>
      </c>
      <c r="D76" s="95">
        <v>0</v>
      </c>
      <c r="E76" s="89"/>
      <c r="F76" s="89"/>
      <c r="G76" s="78"/>
    </row>
    <row r="77" spans="1:7" ht="12" customHeight="1" x14ac:dyDescent="0.25">
      <c r="A77" s="26"/>
      <c r="B77" s="93" t="s">
        <v>52</v>
      </c>
      <c r="C77" s="94">
        <f>G38</f>
        <v>294450</v>
      </c>
      <c r="D77" s="95">
        <f>(C77/C81)</f>
        <v>0.2271454227984287</v>
      </c>
      <c r="E77" s="89"/>
      <c r="F77" s="89"/>
      <c r="G77" s="78"/>
    </row>
    <row r="78" spans="1:7" ht="12" customHeight="1" x14ac:dyDescent="0.25">
      <c r="A78" s="26"/>
      <c r="B78" s="93" t="s">
        <v>29</v>
      </c>
      <c r="C78" s="94">
        <f>G51</f>
        <v>904127.25</v>
      </c>
      <c r="D78" s="95">
        <f>(C78/C81)</f>
        <v>0.6974643113086455</v>
      </c>
      <c r="E78" s="89"/>
      <c r="F78" s="89"/>
      <c r="G78" s="78"/>
    </row>
    <row r="79" spans="1:7" ht="12" customHeight="1" x14ac:dyDescent="0.25">
      <c r="A79" s="26"/>
      <c r="B79" s="93" t="s">
        <v>53</v>
      </c>
      <c r="C79" s="97">
        <f>G56</f>
        <v>36000</v>
      </c>
      <c r="D79" s="95">
        <f>(C79/C81)</f>
        <v>2.7771218273878191E-2</v>
      </c>
      <c r="E79" s="98"/>
      <c r="F79" s="98"/>
      <c r="G79" s="78"/>
    </row>
    <row r="80" spans="1:7" ht="12" customHeight="1" x14ac:dyDescent="0.25">
      <c r="A80" s="26"/>
      <c r="B80" s="93" t="s">
        <v>54</v>
      </c>
      <c r="C80" s="97">
        <f>G59</f>
        <v>61728.862500000003</v>
      </c>
      <c r="D80" s="95">
        <f>(C80/C81)</f>
        <v>4.7619047619047616E-2</v>
      </c>
      <c r="E80" s="98"/>
      <c r="F80" s="98"/>
      <c r="G80" s="78"/>
    </row>
    <row r="81" spans="1:7" ht="12.75" customHeight="1" thickBot="1" x14ac:dyDescent="0.3">
      <c r="A81" s="26"/>
      <c r="B81" s="99" t="s">
        <v>55</v>
      </c>
      <c r="C81" s="100">
        <f>SUM(C75:C80)</f>
        <v>1296306.1125</v>
      </c>
      <c r="D81" s="101">
        <f>SUM(D75:D80)</f>
        <v>1</v>
      </c>
      <c r="E81" s="98"/>
      <c r="F81" s="98"/>
      <c r="G81" s="78"/>
    </row>
    <row r="82" spans="1:7" ht="12" customHeight="1" x14ac:dyDescent="0.25">
      <c r="A82" s="26"/>
      <c r="B82" s="79"/>
      <c r="C82" s="77"/>
      <c r="D82" s="77"/>
      <c r="E82" s="77"/>
      <c r="F82" s="77"/>
      <c r="G82" s="78"/>
    </row>
    <row r="83" spans="1:7" ht="12.75" customHeight="1" thickBot="1" x14ac:dyDescent="0.3">
      <c r="A83" s="26"/>
      <c r="B83" s="41"/>
      <c r="C83" s="77"/>
      <c r="D83" s="77"/>
      <c r="E83" s="77"/>
      <c r="F83" s="77"/>
      <c r="G83" s="78"/>
    </row>
    <row r="84" spans="1:7" ht="12" customHeight="1" thickBot="1" x14ac:dyDescent="0.3">
      <c r="A84" s="26"/>
      <c r="B84" s="108" t="s">
        <v>84</v>
      </c>
      <c r="C84" s="109"/>
      <c r="D84" s="109"/>
      <c r="E84" s="110"/>
      <c r="F84" s="98"/>
      <c r="G84" s="78"/>
    </row>
    <row r="85" spans="1:7" ht="12" customHeight="1" x14ac:dyDescent="0.25">
      <c r="A85" s="26"/>
      <c r="B85" s="102" t="s">
        <v>83</v>
      </c>
      <c r="C85" s="103">
        <v>33</v>
      </c>
      <c r="D85" s="103">
        <v>38</v>
      </c>
      <c r="E85" s="104">
        <v>41</v>
      </c>
      <c r="F85" s="105"/>
      <c r="G85" s="106"/>
    </row>
    <row r="86" spans="1:7" ht="12.75" customHeight="1" thickBot="1" x14ac:dyDescent="0.3">
      <c r="A86" s="26"/>
      <c r="B86" s="99" t="s">
        <v>82</v>
      </c>
      <c r="C86" s="100">
        <f>(G60/C85)</f>
        <v>39282.00340909091</v>
      </c>
      <c r="D86" s="100">
        <f>(G60/D85)</f>
        <v>34113.318749999999</v>
      </c>
      <c r="E86" s="107">
        <f>(G60/E85)</f>
        <v>31617.222256097561</v>
      </c>
      <c r="F86" s="105"/>
      <c r="G86" s="106"/>
    </row>
    <row r="87" spans="1:7" ht="15.6" customHeight="1" x14ac:dyDescent="0.25">
      <c r="A87" s="26"/>
      <c r="B87" s="76" t="s">
        <v>56</v>
      </c>
      <c r="C87" s="84"/>
      <c r="D87" s="84"/>
      <c r="E87" s="84"/>
      <c r="F87" s="84"/>
      <c r="G87" s="84"/>
    </row>
  </sheetData>
  <mergeCells count="9">
    <mergeCell ref="B84:E84"/>
    <mergeCell ref="E13:F13"/>
    <mergeCell ref="E11:F11"/>
    <mergeCell ref="E10:F10"/>
    <mergeCell ref="E9:F9"/>
    <mergeCell ref="E14:F14"/>
    <mergeCell ref="E15:F15"/>
    <mergeCell ref="B17:G17"/>
    <mergeCell ref="B73:D73"/>
  </mergeCells>
  <pageMargins left="0.74803149606299213" right="0.74803149606299213" top="0.98425196850393704" bottom="0.98425196850393704" header="0" footer="0"/>
  <pageSetup paperSize="14" scale="98" fitToHeight="2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CCE2EACA9967499377E27C353E13D4" ma:contentTypeVersion="9" ma:contentTypeDescription="Crear nuevo documento." ma:contentTypeScope="" ma:versionID="2be5f4e365c2f9129324df30bc8a37f1">
  <xsd:schema xmlns:xsd="http://www.w3.org/2001/XMLSchema" xmlns:xs="http://www.w3.org/2001/XMLSchema" xmlns:p="http://schemas.microsoft.com/office/2006/metadata/properties" xmlns:ns3="c33bd1f9-3e5c-44a5-8f19-b580f34e7fd3" targetNamespace="http://schemas.microsoft.com/office/2006/metadata/properties" ma:root="true" ma:fieldsID="240c9d2b19e88e7271600d79ceef04b7" ns3:_="">
    <xsd:import namespace="c33bd1f9-3e5c-44a5-8f19-b580f34e7f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bd1f9-3e5c-44a5-8f19-b580f34e7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3ECB96-DA7F-4559-B58D-72D0C60DC8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E1A8B7-D6F6-4C6F-8E19-DAA1EC5E9E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bd1f9-3e5c-44a5-8f19-b580f34e7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E82F0E-1DC2-4724-A479-3452C65F0CE8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c33bd1f9-3e5c-44a5-8f19-b580f34e7fd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</vt:lpstr>
      <vt:lpstr>TRIGO!Área_de_impresión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2022-06-20T21:29:44Z</cp:lastPrinted>
  <dcterms:created xsi:type="dcterms:W3CDTF">2020-11-27T12:49:26Z</dcterms:created>
  <dcterms:modified xsi:type="dcterms:W3CDTF">2022-06-20T21:29:46Z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0x01010070CCE2EACA9967499377E27C353E13D4</vt:lpwstr>
  </property>
</Properties>
</file>