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Ovalle\"/>
    </mc:Choice>
  </mc:AlternateContent>
  <xr:revisionPtr revIDLastSave="5" documentId="11_BFDE918026CBD78709E3A0F82EAE3019D0944D60" xr6:coauthVersionLast="47" xr6:coauthVersionMax="47" xr10:uidLastSave="{09956C31-78F0-4411-854D-4572E4EE6438}"/>
  <bookViews>
    <workbookView xWindow="0" yWindow="0" windowWidth="28800" windowHeight="12300" xr2:uid="{00000000-000D-0000-FFFF-FFFF00000000}"/>
  </bookViews>
  <sheets>
    <sheet name="Uva de Mes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12" i="1" l="1"/>
  <c r="G37" i="1"/>
  <c r="G36" i="1"/>
  <c r="G25" i="1" l="1"/>
  <c r="G52" i="1" l="1"/>
  <c r="G53" i="1"/>
  <c r="G30" i="1"/>
  <c r="C81" i="1" s="1"/>
  <c r="G24" i="1"/>
  <c r="G46" i="1"/>
  <c r="G45" i="1"/>
  <c r="G22" i="1"/>
  <c r="G23" i="1"/>
  <c r="G21" i="1"/>
  <c r="G58" i="1" l="1"/>
  <c r="G48" i="1"/>
  <c r="G44" i="1"/>
  <c r="G38" i="1"/>
  <c r="G35" i="1"/>
  <c r="G66" i="1"/>
  <c r="G61" i="1" l="1"/>
  <c r="C84" i="1" s="1"/>
  <c r="G26" i="1"/>
  <c r="G54" i="1"/>
  <c r="G39" i="1"/>
  <c r="C82" i="1" s="1"/>
  <c r="C80" i="1" l="1"/>
  <c r="G63" i="1"/>
  <c r="G64" i="1" s="1"/>
  <c r="G65" i="1" l="1"/>
  <c r="C85" i="1"/>
  <c r="D91" i="1" l="1"/>
  <c r="C91" i="1"/>
  <c r="E91" i="1"/>
  <c r="G67" i="1"/>
  <c r="C86" i="1"/>
  <c r="D85" i="1" s="1"/>
  <c r="D83" i="1" l="1"/>
  <c r="D80" i="1"/>
  <c r="D82" i="1"/>
  <c r="D84" i="1"/>
  <c r="D86" i="1" l="1"/>
</calcChain>
</file>

<file path=xl/sharedStrings.xml><?xml version="1.0" encoding="utf-8"?>
<sst xmlns="http://schemas.openxmlformats.org/spreadsheetml/2006/main" count="152" uniqueCount="112">
  <si>
    <t>RUBRO O CULTIVO</t>
  </si>
  <si>
    <t>UVA  DE MESA (Año 4)</t>
  </si>
  <si>
    <t>RENDIMIENTO (Kg/Há.)</t>
  </si>
  <si>
    <t>VARIEDAD</t>
  </si>
  <si>
    <t>Flame</t>
  </si>
  <si>
    <t>FECHA ESTIMADA  PRECIO VENTA</t>
  </si>
  <si>
    <t>Diciembre-Enero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</si>
  <si>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</si>
  <si>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</si>
  <si>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</si>
  <si>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</si>
  <si>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</si>
  <si>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</si>
  <si>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</si>
  <si>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</si>
  <si>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</si>
  <si>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</si>
  <si>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</si>
  <si>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</si>
  <si>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</si>
  <si>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</si>
  <si>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</si>
  <si>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</si>
  <si>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</si>
  <si>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</si>
  <si>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</si>
  <si>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</si>
  <si>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</si>
  <si>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</si>
  <si>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</si>
  <si>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</si>
  <si>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Poda y amarra </t>
  </si>
  <si>
    <t>JH</t>
  </si>
  <si>
    <t>Junio-Septiembre</t>
  </si>
  <si>
    <t>Descolar y arregla de racimos</t>
  </si>
  <si>
    <t>Septiembre-Octubre</t>
  </si>
  <si>
    <t xml:space="preserve">Riegos </t>
  </si>
  <si>
    <t>Septiembre - Marzo</t>
  </si>
  <si>
    <t>Aplicación de Hormonas(giberelinas)</t>
  </si>
  <si>
    <t>Noviembre-Diciembre</t>
  </si>
  <si>
    <t>Cosecha</t>
  </si>
  <si>
    <t>Abril- Mayo</t>
  </si>
  <si>
    <t>Subtotal Jornadas Hombre</t>
  </si>
  <si>
    <t>JORNADAS ANIMAL</t>
  </si>
  <si>
    <t>Subtotal Jornadas Animal</t>
  </si>
  <si>
    <t>MAQUINARIA</t>
  </si>
  <si>
    <t>Post cosecha</t>
  </si>
  <si>
    <t>JM</t>
  </si>
  <si>
    <t>Mayo- Septiembre</t>
  </si>
  <si>
    <t xml:space="preserve">Aplicación de fertilizantes </t>
  </si>
  <si>
    <t>Octubre- Marzo</t>
  </si>
  <si>
    <t>Aplicaciones de insecticidas</t>
  </si>
  <si>
    <t xml:space="preserve">Cosecha </t>
  </si>
  <si>
    <t>Marzo-Mayo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</si>
  <si>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</si>
  <si>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</si>
  <si>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</si>
  <si>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</si>
  <si>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</si>
  <si>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</si>
  <si>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</si>
  <si>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Kg(25)</t>
  </si>
  <si>
    <t>Septiembre-Diciembre</t>
  </si>
  <si>
    <t>Nitrato de Potasio</t>
  </si>
  <si>
    <t>Lt.(20)</t>
  </si>
  <si>
    <t>Octubre- Diciembre</t>
  </si>
  <si>
    <t>kelpak</t>
  </si>
  <si>
    <t>Septiembre-Noviembre</t>
  </si>
  <si>
    <t>HERBICIDAS</t>
  </si>
  <si>
    <t>Roundup</t>
  </si>
  <si>
    <t>Lt.</t>
  </si>
  <si>
    <t>Noviembre</t>
  </si>
  <si>
    <t xml:space="preserve">FUNGICIDA </t>
  </si>
  <si>
    <t>Amistar top</t>
  </si>
  <si>
    <t>INSECTICIDAS</t>
  </si>
  <si>
    <t>Troya</t>
  </si>
  <si>
    <t>Zero 5 EC</t>
  </si>
  <si>
    <t>Subtotal Insumos</t>
  </si>
  <si>
    <t>OTROS</t>
  </si>
  <si>
    <t>Item</t>
  </si>
  <si>
    <t>Fletes</t>
  </si>
  <si>
    <t>Octubre -Marzo</t>
  </si>
  <si>
    <t>Electricidad Riego y Agua</t>
  </si>
  <si>
    <t>Septiembre-enero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</si>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</sst>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5">
    <xf numFmtId="0" fontId="0" fillId="0" borderId="0" xfId="0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4" fillId="2" borderId="37" xfId="0" applyNumberFormat="1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49" fontId="16" fillId="2" borderId="48" xfId="0" applyNumberFormat="1" applyFont="1" applyFill="1" applyBorder="1" applyAlignment="1">
      <alignment vertical="center"/>
    </xf>
    <xf numFmtId="49" fontId="16" fillId="2" borderId="50" xfId="0" applyNumberFormat="1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168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3" xfId="0" applyNumberFormat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49" fontId="4" fillId="2" borderId="57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vertical="center"/>
    </xf>
    <xf numFmtId="3" fontId="4" fillId="2" borderId="57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2" borderId="52" xfId="0" applyFont="1" applyFill="1" applyBorder="1" applyAlignment="1">
      <alignment vertical="center"/>
    </xf>
    <xf numFmtId="0" fontId="16" fillId="9" borderId="44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49" fontId="16" fillId="8" borderId="36" xfId="0" applyNumberFormat="1" applyFont="1" applyFill="1" applyBorder="1" applyAlignment="1">
      <alignment vertical="center"/>
    </xf>
    <xf numFmtId="9" fontId="16" fillId="2" borderId="38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164" fontId="14" fillId="8" borderId="40" xfId="2" applyFont="1" applyFill="1" applyBorder="1" applyAlignment="1">
      <alignment vertical="center"/>
    </xf>
    <xf numFmtId="164" fontId="14" fillId="8" borderId="41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vertical="center" wrapText="1"/>
    </xf>
    <xf numFmtId="3" fontId="0" fillId="0" borderId="0" xfId="0" applyNumberFormat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topLeftCell="B1" zoomScale="130" zoomScaleNormal="130" workbookViewId="0">
      <selection activeCell="F53" sqref="F53"/>
    </sheetView>
  </sheetViews>
  <sheetFormatPr defaultColWidth="10.85546875" defaultRowHeight="11.25" customHeight="1"/>
  <cols>
    <col min="1" max="1" width="4.42578125" style="77" customWidth="1"/>
    <col min="2" max="2" width="16.7109375" style="77" customWidth="1"/>
    <col min="3" max="3" width="19.42578125" style="77" customWidth="1"/>
    <col min="4" max="4" width="9.42578125" style="77" customWidth="1"/>
    <col min="5" max="5" width="14.42578125" style="77" customWidth="1"/>
    <col min="6" max="6" width="11" style="77" customWidth="1"/>
    <col min="7" max="7" width="12.42578125" style="77" customWidth="1"/>
    <col min="8" max="255" width="10.85546875" style="77" customWidth="1"/>
    <col min="256" max="16384" width="10.85546875" style="78"/>
  </cols>
  <sheetData>
    <row r="1" spans="1:7" ht="15" customHeight="1">
      <c r="A1" s="76"/>
      <c r="B1" s="76"/>
      <c r="C1" s="76"/>
      <c r="D1" s="76"/>
      <c r="E1" s="76"/>
      <c r="F1" s="76"/>
      <c r="G1" s="76"/>
    </row>
    <row r="2" spans="1:7" ht="15" customHeight="1">
      <c r="A2" s="76"/>
      <c r="B2" s="76"/>
      <c r="C2" s="76"/>
      <c r="D2" s="76"/>
      <c r="E2" s="76"/>
      <c r="F2" s="76"/>
      <c r="G2" s="76"/>
    </row>
    <row r="3" spans="1:7" ht="15" customHeight="1">
      <c r="A3" s="76"/>
      <c r="B3" s="76"/>
      <c r="C3" s="76"/>
      <c r="D3" s="76"/>
      <c r="E3" s="76"/>
      <c r="F3" s="76"/>
      <c r="G3" s="76"/>
    </row>
    <row r="4" spans="1:7" ht="15" customHeight="1">
      <c r="A4" s="76"/>
      <c r="B4" s="76"/>
      <c r="C4" s="76"/>
      <c r="D4" s="76"/>
      <c r="E4" s="76"/>
      <c r="F4" s="76"/>
      <c r="G4" s="76"/>
    </row>
    <row r="5" spans="1:7" ht="15" customHeight="1">
      <c r="A5" s="76"/>
      <c r="B5" s="76"/>
      <c r="C5" s="76"/>
      <c r="D5" s="76"/>
      <c r="E5" s="76"/>
      <c r="F5" s="76"/>
      <c r="G5" s="76"/>
    </row>
    <row r="6" spans="1:7" ht="15" customHeight="1">
      <c r="A6" s="76"/>
      <c r="B6" s="76"/>
      <c r="C6" s="76"/>
      <c r="D6" s="76"/>
      <c r="E6" s="76"/>
      <c r="F6" s="76"/>
      <c r="G6" s="76"/>
    </row>
    <row r="7" spans="1:7" ht="15" customHeight="1">
      <c r="A7" s="76"/>
      <c r="B7" s="76"/>
      <c r="C7" s="76"/>
      <c r="D7" s="76"/>
      <c r="E7" s="76"/>
      <c r="F7" s="76"/>
      <c r="G7" s="76"/>
    </row>
    <row r="8" spans="1:7" ht="15" customHeight="1">
      <c r="A8" s="76"/>
      <c r="B8" s="79"/>
      <c r="C8" s="80"/>
      <c r="D8" s="76"/>
      <c r="E8" s="80"/>
      <c r="F8" s="80"/>
      <c r="G8" s="80"/>
    </row>
    <row r="9" spans="1:7" ht="12" customHeight="1">
      <c r="A9" s="81"/>
      <c r="B9" s="1" t="s">
        <v>0</v>
      </c>
      <c r="C9" s="82" t="s">
        <v>1</v>
      </c>
      <c r="D9" s="83"/>
      <c r="E9" s="149" t="s">
        <v>2</v>
      </c>
      <c r="F9" s="150"/>
      <c r="G9" s="84">
        <v>35000</v>
      </c>
    </row>
    <row r="10" spans="1:7" ht="15">
      <c r="A10" s="81"/>
      <c r="B10" s="2" t="s">
        <v>3</v>
      </c>
      <c r="C10" s="3" t="s">
        <v>4</v>
      </c>
      <c r="D10" s="85"/>
      <c r="E10" s="147" t="s">
        <v>5</v>
      </c>
      <c r="F10" s="148"/>
      <c r="G10" s="86" t="s">
        <v>6</v>
      </c>
    </row>
    <row r="11" spans="1:7" ht="18" customHeight="1">
      <c r="A11" s="81"/>
      <c r="B11" s="2" t="s">
        <v>7</v>
      </c>
      <c r="C11" s="86" t="s">
        <v>8</v>
      </c>
      <c r="D11" s="85"/>
      <c r="E11" s="147" t="s">
        <v>9</v>
      </c>
      <c r="F11" s="148"/>
      <c r="G11" s="87">
        <v>140</v>
      </c>
    </row>
    <row r="12" spans="1:7" ht="11.25" customHeight="1">
      <c r="A12" s="81"/>
      <c r="B12" s="2" t="s">
        <v>10</v>
      </c>
      <c r="C12" s="88" t="s">
        <v>11</v>
      </c>
      <c r="D12" s="85"/>
      <c r="E12" s="89" t="s">
        <v>12</v>
      </c>
      <c r="F12" s="90"/>
      <c r="G12" s="91">
        <f>(G9*G11)</f>
        <v>4900000</v>
      </c>
    </row>
    <row r="13" spans="1:7" ht="11.25" customHeight="1">
      <c r="A13" s="81"/>
      <c r="B13" s="2" t="s">
        <v>13</v>
      </c>
      <c r="C13" s="86" t="s">
        <v>14</v>
      </c>
      <c r="D13" s="85"/>
      <c r="E13" s="147" t="s">
        <v>15</v>
      </c>
      <c r="F13" s="148"/>
      <c r="G13" s="86" t="s">
        <v>16</v>
      </c>
    </row>
    <row r="14" spans="1:7" ht="13.5" customHeight="1">
      <c r="A14" s="81"/>
      <c r="B14" s="2" t="s">
        <v>17</v>
      </c>
      <c r="C14" s="86" t="s">
        <v>18</v>
      </c>
      <c r="D14" s="85"/>
      <c r="E14" s="147" t="s">
        <v>19</v>
      </c>
      <c r="F14" s="148"/>
      <c r="G14" s="86" t="s">
        <v>6</v>
      </c>
    </row>
    <row r="15" spans="1:7" ht="25.5" customHeight="1">
      <c r="A15" s="81"/>
      <c r="B15" s="2" t="s">
        <v>20</v>
      </c>
      <c r="C15" s="92">
        <v>44713</v>
      </c>
      <c r="D15" s="85"/>
      <c r="E15" s="151" t="s">
        <v>21</v>
      </c>
      <c r="F15" s="152"/>
      <c r="G15" s="88" t="s">
        <v>22</v>
      </c>
    </row>
    <row r="16" spans="1:7" ht="12" customHeight="1">
      <c r="A16" s="76"/>
      <c r="B16" s="93"/>
      <c r="C16" s="94"/>
      <c r="D16" s="6"/>
      <c r="E16" s="95"/>
      <c r="F16" s="95"/>
      <c r="G16" s="96"/>
    </row>
    <row r="17" spans="1:7" ht="12" customHeight="1">
      <c r="A17" s="97"/>
      <c r="B17" s="153" t="s">
        <v>23</v>
      </c>
      <c r="C17" s="154"/>
      <c r="D17" s="154"/>
      <c r="E17" s="154"/>
      <c r="F17" s="154"/>
      <c r="G17" s="154"/>
    </row>
    <row r="18" spans="1:7" ht="12" customHeight="1">
      <c r="A18" s="76"/>
      <c r="B18" s="98"/>
      <c r="C18" s="99"/>
      <c r="D18" s="99"/>
      <c r="E18" s="99"/>
      <c r="F18" s="100"/>
      <c r="G18" s="100"/>
    </row>
    <row r="19" spans="1:7" ht="12" customHeight="1">
      <c r="A19" s="81"/>
      <c r="B19" s="4" t="s">
        <v>24</v>
      </c>
      <c r="C19" s="5"/>
      <c r="D19" s="6"/>
      <c r="E19" s="6"/>
      <c r="F19" s="6"/>
      <c r="G19" s="6"/>
    </row>
    <row r="20" spans="1:7" ht="24" customHeight="1">
      <c r="A20" s="97"/>
      <c r="B20" s="7" t="s">
        <v>25</v>
      </c>
      <c r="C20" s="7" t="s">
        <v>26</v>
      </c>
      <c r="D20" s="7" t="s">
        <v>27</v>
      </c>
      <c r="E20" s="7" t="s">
        <v>28</v>
      </c>
      <c r="F20" s="7" t="s">
        <v>29</v>
      </c>
      <c r="G20" s="7" t="s">
        <v>30</v>
      </c>
    </row>
    <row r="21" spans="1:7" ht="15">
      <c r="A21" s="97"/>
      <c r="B21" s="101" t="s">
        <v>31</v>
      </c>
      <c r="C21" s="3" t="s">
        <v>32</v>
      </c>
      <c r="D21" s="102">
        <v>8</v>
      </c>
      <c r="E21" s="101" t="s">
        <v>33</v>
      </c>
      <c r="F21" s="91">
        <v>25000</v>
      </c>
      <c r="G21" s="91">
        <f t="shared" ref="G21:G24" si="0">(D21*F21)</f>
        <v>200000</v>
      </c>
    </row>
    <row r="22" spans="1:7" ht="25.5">
      <c r="A22" s="97"/>
      <c r="B22" s="101" t="s">
        <v>34</v>
      </c>
      <c r="C22" s="3" t="s">
        <v>32</v>
      </c>
      <c r="D22" s="102">
        <v>10</v>
      </c>
      <c r="E22" s="101" t="s">
        <v>35</v>
      </c>
      <c r="F22" s="91">
        <v>25000</v>
      </c>
      <c r="G22" s="91">
        <f t="shared" si="0"/>
        <v>250000</v>
      </c>
    </row>
    <row r="23" spans="1:7" ht="15">
      <c r="A23" s="97"/>
      <c r="B23" s="101" t="s">
        <v>36</v>
      </c>
      <c r="C23" s="3" t="s">
        <v>32</v>
      </c>
      <c r="D23" s="102">
        <v>12</v>
      </c>
      <c r="E23" s="103" t="s">
        <v>37</v>
      </c>
      <c r="F23" s="91">
        <v>25000</v>
      </c>
      <c r="G23" s="91">
        <f t="shared" si="0"/>
        <v>300000</v>
      </c>
    </row>
    <row r="24" spans="1:7" ht="25.5">
      <c r="A24" s="97"/>
      <c r="B24" s="101" t="s">
        <v>38</v>
      </c>
      <c r="C24" s="3" t="s">
        <v>32</v>
      </c>
      <c r="D24" s="102">
        <v>8</v>
      </c>
      <c r="E24" s="101" t="s">
        <v>39</v>
      </c>
      <c r="F24" s="91">
        <v>25000</v>
      </c>
      <c r="G24" s="91">
        <f t="shared" si="0"/>
        <v>200000</v>
      </c>
    </row>
    <row r="25" spans="1:7" ht="15">
      <c r="A25" s="97"/>
      <c r="B25" s="101" t="s">
        <v>40</v>
      </c>
      <c r="C25" s="3" t="s">
        <v>32</v>
      </c>
      <c r="D25" s="102">
        <v>20</v>
      </c>
      <c r="E25" s="101" t="s">
        <v>41</v>
      </c>
      <c r="F25" s="91">
        <v>25000</v>
      </c>
      <c r="G25" s="91">
        <f t="shared" ref="G25" si="1">(D25*F25)</f>
        <v>500000</v>
      </c>
    </row>
    <row r="26" spans="1:7" ht="12.75" customHeight="1">
      <c r="A26" s="97"/>
      <c r="B26" s="8" t="s">
        <v>42</v>
      </c>
      <c r="C26" s="9"/>
      <c r="D26" s="9"/>
      <c r="E26" s="9"/>
      <c r="F26" s="10"/>
      <c r="G26" s="11">
        <f>SUM(G21:G25)</f>
        <v>1450000</v>
      </c>
    </row>
    <row r="27" spans="1:7" ht="12" customHeight="1">
      <c r="A27" s="76"/>
      <c r="B27" s="98"/>
      <c r="C27" s="100"/>
      <c r="D27" s="100"/>
      <c r="E27" s="100"/>
      <c r="F27" s="104"/>
      <c r="G27" s="104"/>
    </row>
    <row r="28" spans="1:7" ht="12" customHeight="1">
      <c r="A28" s="81"/>
      <c r="B28" s="12" t="s">
        <v>43</v>
      </c>
      <c r="C28" s="13"/>
      <c r="D28" s="14"/>
      <c r="E28" s="14"/>
      <c r="F28" s="15"/>
      <c r="G28" s="15"/>
    </row>
    <row r="29" spans="1:7" ht="24" customHeight="1">
      <c r="A29" s="81"/>
      <c r="B29" s="16" t="s">
        <v>25</v>
      </c>
      <c r="C29" s="17" t="s">
        <v>26</v>
      </c>
      <c r="D29" s="17" t="s">
        <v>27</v>
      </c>
      <c r="E29" s="16" t="s">
        <v>28</v>
      </c>
      <c r="F29" s="17" t="s">
        <v>29</v>
      </c>
      <c r="G29" s="16" t="s">
        <v>30</v>
      </c>
    </row>
    <row r="30" spans="1:7" ht="12" customHeight="1">
      <c r="A30" s="81"/>
      <c r="B30" s="18"/>
      <c r="C30" s="19"/>
      <c r="D30" s="19"/>
      <c r="E30" s="101"/>
      <c r="F30" s="18"/>
      <c r="G30" s="91">
        <f>+D30*F30</f>
        <v>0</v>
      </c>
    </row>
    <row r="31" spans="1:7" ht="12" customHeight="1">
      <c r="A31" s="81"/>
      <c r="B31" s="20" t="s">
        <v>44</v>
      </c>
      <c r="C31" s="21"/>
      <c r="D31" s="21"/>
      <c r="E31" s="21"/>
      <c r="F31" s="22"/>
      <c r="G31" s="22"/>
    </row>
    <row r="32" spans="1:7" ht="12" customHeight="1">
      <c r="A32" s="76"/>
      <c r="B32" s="105"/>
      <c r="C32" s="106"/>
      <c r="D32" s="106"/>
      <c r="E32" s="106"/>
      <c r="F32" s="107"/>
      <c r="G32" s="107"/>
    </row>
    <row r="33" spans="1:11" ht="12" customHeight="1">
      <c r="A33" s="81"/>
      <c r="B33" s="12" t="s">
        <v>45</v>
      </c>
      <c r="C33" s="13"/>
      <c r="D33" s="14"/>
      <c r="E33" s="14"/>
      <c r="F33" s="15"/>
      <c r="G33" s="15"/>
    </row>
    <row r="34" spans="1:11" ht="24" customHeight="1">
      <c r="A34" s="81"/>
      <c r="B34" s="23" t="s">
        <v>25</v>
      </c>
      <c r="C34" s="23" t="s">
        <v>26</v>
      </c>
      <c r="D34" s="23" t="s">
        <v>27</v>
      </c>
      <c r="E34" s="23" t="s">
        <v>28</v>
      </c>
      <c r="F34" s="24" t="s">
        <v>29</v>
      </c>
      <c r="G34" s="23" t="s">
        <v>30</v>
      </c>
    </row>
    <row r="35" spans="1:11" ht="12.75" customHeight="1">
      <c r="A35" s="97"/>
      <c r="B35" s="101" t="s">
        <v>46</v>
      </c>
      <c r="C35" s="3" t="s">
        <v>47</v>
      </c>
      <c r="D35" s="143">
        <v>0.1953125</v>
      </c>
      <c r="E35" s="101" t="s">
        <v>48</v>
      </c>
      <c r="F35" s="91">
        <v>256000</v>
      </c>
      <c r="G35" s="91">
        <f t="shared" ref="G35:H38" si="2">(D35*F35)</f>
        <v>50000</v>
      </c>
    </row>
    <row r="36" spans="1:11" ht="25.5" customHeight="1">
      <c r="A36" s="97"/>
      <c r="B36" s="101" t="s">
        <v>49</v>
      </c>
      <c r="C36" s="3" t="s">
        <v>47</v>
      </c>
      <c r="D36" s="143">
        <v>0.48828125</v>
      </c>
      <c r="E36" s="101" t="s">
        <v>50</v>
      </c>
      <c r="F36" s="91">
        <v>256000</v>
      </c>
      <c r="G36" s="91">
        <f t="shared" ref="G36:H36" si="3">(D36*F36)</f>
        <v>125000</v>
      </c>
    </row>
    <row r="37" spans="1:11" ht="25.5" customHeight="1">
      <c r="A37" s="97"/>
      <c r="B37" s="101" t="s">
        <v>51</v>
      </c>
      <c r="C37" s="3" t="s">
        <v>47</v>
      </c>
      <c r="D37" s="143">
        <v>0.48828125</v>
      </c>
      <c r="E37" s="101" t="s">
        <v>50</v>
      </c>
      <c r="F37" s="91">
        <v>256000</v>
      </c>
      <c r="G37" s="91">
        <f t="shared" ref="G37:H37" si="4">(D37*F37)</f>
        <v>125000</v>
      </c>
    </row>
    <row r="38" spans="1:11" ht="12.75" customHeight="1">
      <c r="A38" s="97"/>
      <c r="B38" s="101" t="s">
        <v>52</v>
      </c>
      <c r="C38" s="3" t="s">
        <v>47</v>
      </c>
      <c r="D38" s="143">
        <v>0.3662109375</v>
      </c>
      <c r="E38" s="101" t="s">
        <v>53</v>
      </c>
      <c r="F38" s="91">
        <v>256000</v>
      </c>
      <c r="G38" s="91">
        <f t="shared" si="2"/>
        <v>93750</v>
      </c>
    </row>
    <row r="39" spans="1:11" ht="12.75" customHeight="1">
      <c r="A39" s="81"/>
      <c r="B39" s="25" t="s">
        <v>54</v>
      </c>
      <c r="C39" s="26"/>
      <c r="D39" s="26"/>
      <c r="E39" s="26"/>
      <c r="F39" s="27"/>
      <c r="G39" s="28">
        <f>SUM(G35:G38)</f>
        <v>393750</v>
      </c>
      <c r="H39" s="144"/>
    </row>
    <row r="40" spans="1:11" ht="12" customHeight="1">
      <c r="A40" s="76"/>
      <c r="B40" s="105"/>
      <c r="C40" s="106"/>
      <c r="D40" s="106"/>
      <c r="E40" s="106"/>
      <c r="F40" s="107"/>
      <c r="G40" s="107"/>
    </row>
    <row r="41" spans="1:11" ht="12" customHeight="1">
      <c r="A41" s="81"/>
      <c r="B41" s="12" t="s">
        <v>55</v>
      </c>
      <c r="C41" s="13"/>
      <c r="D41" s="14"/>
      <c r="E41" s="14"/>
      <c r="F41" s="15"/>
      <c r="G41" s="15"/>
    </row>
    <row r="42" spans="1:11" ht="24" customHeight="1">
      <c r="A42" s="81"/>
      <c r="B42" s="24" t="s">
        <v>56</v>
      </c>
      <c r="C42" s="24" t="s">
        <v>57</v>
      </c>
      <c r="D42" s="24" t="s">
        <v>58</v>
      </c>
      <c r="E42" s="24" t="s">
        <v>28</v>
      </c>
      <c r="F42" s="24" t="s">
        <v>29</v>
      </c>
      <c r="G42" s="24" t="s">
        <v>30</v>
      </c>
      <c r="K42" s="108"/>
    </row>
    <row r="43" spans="1:11" ht="12.75" customHeight="1">
      <c r="A43" s="97"/>
      <c r="B43" s="109" t="s">
        <v>59</v>
      </c>
      <c r="C43" s="110"/>
      <c r="D43" s="90"/>
      <c r="E43" s="110"/>
      <c r="F43" s="111"/>
      <c r="G43" s="111"/>
    </row>
    <row r="44" spans="1:11" ht="12.75" customHeight="1">
      <c r="A44" s="97"/>
      <c r="B44" s="89" t="s">
        <v>60</v>
      </c>
      <c r="C44" s="112" t="s">
        <v>61</v>
      </c>
      <c r="D44" s="113">
        <v>10</v>
      </c>
      <c r="E44" s="101" t="s">
        <v>62</v>
      </c>
      <c r="F44" s="111">
        <v>25750</v>
      </c>
      <c r="G44" s="111">
        <f>(D44*F44)</f>
        <v>257500</v>
      </c>
    </row>
    <row r="45" spans="1:11" ht="12.75" customHeight="1">
      <c r="A45" s="97"/>
      <c r="B45" s="89" t="s">
        <v>63</v>
      </c>
      <c r="C45" s="112" t="s">
        <v>64</v>
      </c>
      <c r="D45" s="113">
        <v>6</v>
      </c>
      <c r="E45" s="101" t="s">
        <v>65</v>
      </c>
      <c r="F45" s="111">
        <v>43400</v>
      </c>
      <c r="G45" s="111">
        <f>(D45*F45)</f>
        <v>260400</v>
      </c>
    </row>
    <row r="46" spans="1:11" ht="12.75" customHeight="1">
      <c r="A46" s="97"/>
      <c r="B46" s="89" t="s">
        <v>66</v>
      </c>
      <c r="C46" s="112" t="s">
        <v>61</v>
      </c>
      <c r="D46" s="113">
        <v>3</v>
      </c>
      <c r="E46" s="101" t="s">
        <v>67</v>
      </c>
      <c r="F46" s="111">
        <v>22500</v>
      </c>
      <c r="G46" s="111">
        <f>(D46*F46)</f>
        <v>67500</v>
      </c>
    </row>
    <row r="47" spans="1:11" ht="12.75" customHeight="1">
      <c r="A47" s="97"/>
      <c r="B47" s="109" t="s">
        <v>68</v>
      </c>
      <c r="C47" s="110"/>
      <c r="D47" s="90"/>
      <c r="E47" s="110"/>
      <c r="F47" s="111"/>
      <c r="G47" s="111"/>
    </row>
    <row r="48" spans="1:11" ht="12.75" customHeight="1">
      <c r="A48" s="97"/>
      <c r="B48" s="89" t="s">
        <v>69</v>
      </c>
      <c r="C48" s="112" t="s">
        <v>70</v>
      </c>
      <c r="D48" s="113">
        <v>5</v>
      </c>
      <c r="E48" s="101" t="s">
        <v>71</v>
      </c>
      <c r="F48" s="111">
        <v>9800</v>
      </c>
      <c r="G48" s="111">
        <f>(D48*F48)</f>
        <v>49000</v>
      </c>
    </row>
    <row r="49" spans="1:7" ht="12.75" customHeight="1">
      <c r="A49" s="97"/>
      <c r="B49" s="109" t="s">
        <v>72</v>
      </c>
      <c r="C49" s="112"/>
      <c r="D49" s="113"/>
      <c r="E49" s="112"/>
      <c r="F49" s="111"/>
      <c r="G49" s="111"/>
    </row>
    <row r="50" spans="1:7" ht="12.75" customHeight="1">
      <c r="A50" s="97"/>
      <c r="B50" s="89" t="s">
        <v>73</v>
      </c>
      <c r="C50" s="112" t="s">
        <v>70</v>
      </c>
      <c r="D50" s="113">
        <v>2</v>
      </c>
      <c r="E50" s="103" t="s">
        <v>39</v>
      </c>
      <c r="F50" s="111">
        <v>97800</v>
      </c>
      <c r="G50" s="111">
        <f>(D50*F50)</f>
        <v>195600</v>
      </c>
    </row>
    <row r="51" spans="1:7" ht="12.75" customHeight="1">
      <c r="A51" s="97"/>
      <c r="B51" s="109" t="s">
        <v>74</v>
      </c>
      <c r="C51" s="110"/>
      <c r="D51" s="90"/>
      <c r="E51" s="110"/>
      <c r="F51" s="111"/>
      <c r="G51" s="111"/>
    </row>
    <row r="52" spans="1:7" ht="12.75" customHeight="1">
      <c r="A52" s="97"/>
      <c r="B52" s="114" t="s">
        <v>75</v>
      </c>
      <c r="C52" s="115" t="s">
        <v>70</v>
      </c>
      <c r="D52" s="116">
        <v>2</v>
      </c>
      <c r="E52" s="101" t="s">
        <v>67</v>
      </c>
      <c r="F52" s="117">
        <v>17990</v>
      </c>
      <c r="G52" s="117">
        <f>+F52*D52</f>
        <v>35980</v>
      </c>
    </row>
    <row r="53" spans="1:7" ht="12.75" customHeight="1">
      <c r="A53" s="97"/>
      <c r="B53" s="118" t="s">
        <v>76</v>
      </c>
      <c r="C53" s="119" t="s">
        <v>70</v>
      </c>
      <c r="D53" s="120">
        <v>2</v>
      </c>
      <c r="E53" s="101" t="s">
        <v>67</v>
      </c>
      <c r="F53" s="121">
        <v>38655</v>
      </c>
      <c r="G53" s="121">
        <f>(D53*F53)</f>
        <v>77310</v>
      </c>
    </row>
    <row r="54" spans="1:7" ht="13.5" customHeight="1">
      <c r="A54" s="81"/>
      <c r="B54" s="29" t="s">
        <v>77</v>
      </c>
      <c r="C54" s="30"/>
      <c r="D54" s="30"/>
      <c r="E54" s="30"/>
      <c r="F54" s="31"/>
      <c r="G54" s="32">
        <f>SUM(G43:G53)</f>
        <v>943290</v>
      </c>
    </row>
    <row r="55" spans="1:7" ht="12" customHeight="1">
      <c r="A55" s="76"/>
      <c r="B55" s="105"/>
      <c r="C55" s="106"/>
      <c r="D55" s="106"/>
      <c r="E55" s="122"/>
      <c r="F55" s="107"/>
      <c r="G55" s="107"/>
    </row>
    <row r="56" spans="1:7" ht="12" customHeight="1">
      <c r="A56" s="81"/>
      <c r="B56" s="12" t="s">
        <v>78</v>
      </c>
      <c r="C56" s="13"/>
      <c r="D56" s="14"/>
      <c r="E56" s="14"/>
      <c r="F56" s="15"/>
      <c r="G56" s="15"/>
    </row>
    <row r="57" spans="1:7" ht="24" customHeight="1">
      <c r="A57" s="81"/>
      <c r="B57" s="23" t="s">
        <v>79</v>
      </c>
      <c r="C57" s="24" t="s">
        <v>57</v>
      </c>
      <c r="D57" s="24" t="s">
        <v>58</v>
      </c>
      <c r="E57" s="23" t="s">
        <v>28</v>
      </c>
      <c r="F57" s="24" t="s">
        <v>29</v>
      </c>
      <c r="G57" s="23" t="s">
        <v>30</v>
      </c>
    </row>
    <row r="58" spans="1:7" ht="12.75" customHeight="1">
      <c r="A58" s="97"/>
      <c r="B58" s="101" t="s">
        <v>80</v>
      </c>
      <c r="C58" s="112" t="s">
        <v>57</v>
      </c>
      <c r="D58" s="111">
        <v>1</v>
      </c>
      <c r="E58" s="101" t="s">
        <v>81</v>
      </c>
      <c r="F58" s="111">
        <v>40000</v>
      </c>
      <c r="G58" s="111">
        <f>(D58*F58)</f>
        <v>40000</v>
      </c>
    </row>
    <row r="59" spans="1:7" ht="12.75" customHeight="1">
      <c r="A59" s="97"/>
      <c r="B59" s="101" t="s">
        <v>82</v>
      </c>
      <c r="C59" s="112" t="s">
        <v>57</v>
      </c>
      <c r="D59" s="111">
        <v>1</v>
      </c>
      <c r="E59" s="101" t="s">
        <v>83</v>
      </c>
      <c r="F59" s="111">
        <v>600000</v>
      </c>
      <c r="G59" s="111">
        <v>500000</v>
      </c>
    </row>
    <row r="60" spans="1:7" ht="19.5" customHeight="1">
      <c r="A60" s="97"/>
      <c r="B60" s="123" t="s">
        <v>84</v>
      </c>
      <c r="C60" s="110"/>
      <c r="D60" s="111"/>
      <c r="E60" s="124"/>
      <c r="F60" s="125"/>
      <c r="G60" s="111"/>
    </row>
    <row r="61" spans="1:7" ht="13.5" customHeight="1">
      <c r="A61" s="81"/>
      <c r="B61" s="33" t="s">
        <v>85</v>
      </c>
      <c r="C61" s="34"/>
      <c r="D61" s="34"/>
      <c r="E61" s="34"/>
      <c r="F61" s="35"/>
      <c r="G61" s="36">
        <f>SUM(G58+G59)</f>
        <v>540000</v>
      </c>
    </row>
    <row r="62" spans="1:7" ht="12" customHeight="1">
      <c r="A62" s="76"/>
      <c r="B62" s="126"/>
      <c r="C62" s="126"/>
      <c r="D62" s="126"/>
      <c r="E62" s="126"/>
      <c r="F62" s="127"/>
      <c r="G62" s="127"/>
    </row>
    <row r="63" spans="1:7" ht="12" customHeight="1">
      <c r="A63" s="128"/>
      <c r="B63" s="48" t="s">
        <v>86</v>
      </c>
      <c r="C63" s="49"/>
      <c r="D63" s="49"/>
      <c r="E63" s="49"/>
      <c r="F63" s="49"/>
      <c r="G63" s="50">
        <f>G26+G39+G54+G61</f>
        <v>3327040</v>
      </c>
    </row>
    <row r="64" spans="1:7" ht="12" customHeight="1">
      <c r="A64" s="128"/>
      <c r="B64" s="51" t="s">
        <v>87</v>
      </c>
      <c r="C64" s="38"/>
      <c r="D64" s="38"/>
      <c r="E64" s="38"/>
      <c r="F64" s="38"/>
      <c r="G64" s="52">
        <f>G63*0.05</f>
        <v>166352</v>
      </c>
    </row>
    <row r="65" spans="1:7" ht="12" customHeight="1">
      <c r="A65" s="128"/>
      <c r="B65" s="53" t="s">
        <v>88</v>
      </c>
      <c r="C65" s="37"/>
      <c r="D65" s="37"/>
      <c r="E65" s="37"/>
      <c r="F65" s="37"/>
      <c r="G65" s="54">
        <f>G64+G63</f>
        <v>3493392</v>
      </c>
    </row>
    <row r="66" spans="1:7" ht="12" customHeight="1">
      <c r="A66" s="128"/>
      <c r="B66" s="51" t="s">
        <v>89</v>
      </c>
      <c r="C66" s="38"/>
      <c r="D66" s="38"/>
      <c r="E66" s="38"/>
      <c r="F66" s="38"/>
      <c r="G66" s="52">
        <f>G12</f>
        <v>4900000</v>
      </c>
    </row>
    <row r="67" spans="1:7" ht="12" customHeight="1">
      <c r="A67" s="128"/>
      <c r="B67" s="55" t="s">
        <v>90</v>
      </c>
      <c r="C67" s="56"/>
      <c r="D67" s="56"/>
      <c r="E67" s="56"/>
      <c r="F67" s="56"/>
      <c r="G67" s="57">
        <f>G66-G65</f>
        <v>1406608</v>
      </c>
    </row>
    <row r="68" spans="1:7" ht="12" customHeight="1">
      <c r="A68" s="128"/>
      <c r="B68" s="46" t="s">
        <v>91</v>
      </c>
      <c r="C68" s="47"/>
      <c r="D68" s="47"/>
      <c r="E68" s="47"/>
      <c r="F68" s="47"/>
      <c r="G68" s="44"/>
    </row>
    <row r="69" spans="1:7" ht="12.75" customHeight="1" thickBot="1">
      <c r="A69" s="128"/>
      <c r="B69" s="58"/>
      <c r="C69" s="47"/>
      <c r="D69" s="47"/>
      <c r="E69" s="47"/>
      <c r="F69" s="47"/>
      <c r="G69" s="44"/>
    </row>
    <row r="70" spans="1:7" ht="12" customHeight="1">
      <c r="A70" s="128"/>
      <c r="B70" s="67" t="s">
        <v>92</v>
      </c>
      <c r="C70" s="129"/>
      <c r="D70" s="129"/>
      <c r="E70" s="129"/>
      <c r="F70" s="130"/>
      <c r="G70" s="44"/>
    </row>
    <row r="71" spans="1:7" ht="12" customHeight="1">
      <c r="A71" s="128"/>
      <c r="B71" s="68" t="s">
        <v>93</v>
      </c>
      <c r="C71" s="65"/>
      <c r="D71" s="65"/>
      <c r="E71" s="65"/>
      <c r="F71" s="131"/>
      <c r="G71" s="44"/>
    </row>
    <row r="72" spans="1:7" ht="12" customHeight="1">
      <c r="A72" s="128"/>
      <c r="B72" s="68" t="s">
        <v>94</v>
      </c>
      <c r="C72" s="65"/>
      <c r="D72" s="65"/>
      <c r="E72" s="65"/>
      <c r="F72" s="131"/>
      <c r="G72" s="44"/>
    </row>
    <row r="73" spans="1:7" ht="12" customHeight="1">
      <c r="A73" s="128"/>
      <c r="B73" s="68" t="s">
        <v>95</v>
      </c>
      <c r="C73" s="65"/>
      <c r="D73" s="65"/>
      <c r="E73" s="65"/>
      <c r="F73" s="131"/>
      <c r="G73" s="44"/>
    </row>
    <row r="74" spans="1:7" ht="12" customHeight="1">
      <c r="A74" s="128"/>
      <c r="B74" s="68" t="s">
        <v>96</v>
      </c>
      <c r="C74" s="65"/>
      <c r="D74" s="65"/>
      <c r="E74" s="65"/>
      <c r="F74" s="131"/>
      <c r="G74" s="44"/>
    </row>
    <row r="75" spans="1:7" ht="12" customHeight="1">
      <c r="A75" s="128"/>
      <c r="B75" s="68" t="s">
        <v>97</v>
      </c>
      <c r="C75" s="65"/>
      <c r="D75" s="65"/>
      <c r="E75" s="65"/>
      <c r="F75" s="131"/>
      <c r="G75" s="44"/>
    </row>
    <row r="76" spans="1:7" ht="12.75" customHeight="1" thickBot="1">
      <c r="A76" s="128"/>
      <c r="B76" s="69" t="s">
        <v>98</v>
      </c>
      <c r="C76" s="132"/>
      <c r="D76" s="132"/>
      <c r="E76" s="132"/>
      <c r="F76" s="133"/>
      <c r="G76" s="44"/>
    </row>
    <row r="77" spans="1:7" ht="12.75" customHeight="1">
      <c r="A77" s="128"/>
      <c r="B77" s="65"/>
      <c r="C77" s="65"/>
      <c r="D77" s="65"/>
      <c r="E77" s="65"/>
      <c r="F77" s="65"/>
      <c r="G77" s="44"/>
    </row>
    <row r="78" spans="1:7" ht="15" customHeight="1" thickBot="1">
      <c r="A78" s="128"/>
      <c r="B78" s="145" t="s">
        <v>99</v>
      </c>
      <c r="C78" s="146"/>
      <c r="D78" s="134"/>
      <c r="E78" s="135"/>
      <c r="F78" s="135"/>
      <c r="G78" s="44"/>
    </row>
    <row r="79" spans="1:7" ht="12" customHeight="1">
      <c r="A79" s="128"/>
      <c r="B79" s="60" t="s">
        <v>79</v>
      </c>
      <c r="C79" s="39" t="s">
        <v>100</v>
      </c>
      <c r="D79" s="136" t="s">
        <v>101</v>
      </c>
      <c r="E79" s="135"/>
      <c r="F79" s="135"/>
      <c r="G79" s="44"/>
    </row>
    <row r="80" spans="1:7" ht="12" customHeight="1">
      <c r="A80" s="128"/>
      <c r="B80" s="61" t="s">
        <v>102</v>
      </c>
      <c r="C80" s="40">
        <f>+G26</f>
        <v>1450000</v>
      </c>
      <c r="D80" s="137">
        <f>(C80/C86)</f>
        <v>0.45560591659269617</v>
      </c>
      <c r="E80" s="135"/>
      <c r="F80" s="135"/>
      <c r="G80" s="44"/>
    </row>
    <row r="81" spans="1:7" ht="12" customHeight="1">
      <c r="A81" s="128"/>
      <c r="B81" s="61" t="s">
        <v>103</v>
      </c>
      <c r="C81" s="40">
        <f>+G30</f>
        <v>0</v>
      </c>
      <c r="D81" s="137">
        <v>0</v>
      </c>
      <c r="E81" s="135"/>
      <c r="F81" s="135"/>
      <c r="G81" s="44"/>
    </row>
    <row r="82" spans="1:7" ht="12" customHeight="1">
      <c r="A82" s="128"/>
      <c r="B82" s="61" t="s">
        <v>104</v>
      </c>
      <c r="C82" s="40">
        <f>+G39</f>
        <v>393750</v>
      </c>
      <c r="D82" s="137">
        <f>(C82/C86)</f>
        <v>0.12372057217818905</v>
      </c>
      <c r="E82" s="135"/>
      <c r="F82" s="135"/>
      <c r="G82" s="44"/>
    </row>
    <row r="83" spans="1:7" ht="12" customHeight="1">
      <c r="A83" s="128"/>
      <c r="B83" s="61" t="s">
        <v>56</v>
      </c>
      <c r="C83" s="40">
        <v>632473</v>
      </c>
      <c r="D83" s="137">
        <f>(C83/C86)</f>
        <v>0.19872995923112574</v>
      </c>
      <c r="E83" s="135"/>
      <c r="F83" s="135"/>
      <c r="G83" s="44"/>
    </row>
    <row r="84" spans="1:7" ht="12" customHeight="1">
      <c r="A84" s="128"/>
      <c r="B84" s="61" t="s">
        <v>105</v>
      </c>
      <c r="C84" s="41">
        <f>+G61</f>
        <v>540000</v>
      </c>
      <c r="D84" s="137">
        <f>(C84/C86)</f>
        <v>0.16967392755865926</v>
      </c>
      <c r="E84" s="43"/>
      <c r="F84" s="43"/>
      <c r="G84" s="44"/>
    </row>
    <row r="85" spans="1:7" ht="12" customHeight="1">
      <c r="A85" s="128"/>
      <c r="B85" s="61" t="s">
        <v>106</v>
      </c>
      <c r="C85" s="41">
        <f>+G64</f>
        <v>166352</v>
      </c>
      <c r="D85" s="137">
        <f>(C85/C86)</f>
        <v>5.2269624439329788E-2</v>
      </c>
      <c r="E85" s="43"/>
      <c r="F85" s="43"/>
      <c r="G85" s="44"/>
    </row>
    <row r="86" spans="1:7" ht="12.75" customHeight="1" thickBot="1">
      <c r="A86" s="128"/>
      <c r="B86" s="62" t="s">
        <v>107</v>
      </c>
      <c r="C86" s="63">
        <f>SUM(C80:C85)</f>
        <v>3182575</v>
      </c>
      <c r="D86" s="64">
        <f>SUM(D80:D85)</f>
        <v>1</v>
      </c>
      <c r="E86" s="43"/>
      <c r="F86" s="43"/>
      <c r="G86" s="44"/>
    </row>
    <row r="87" spans="1:7" ht="12" customHeight="1">
      <c r="A87" s="128"/>
      <c r="B87" s="58"/>
      <c r="C87" s="47"/>
      <c r="D87" s="47"/>
      <c r="E87" s="47"/>
      <c r="F87" s="47"/>
      <c r="G87" s="44"/>
    </row>
    <row r="88" spans="1:7" ht="12.75" customHeight="1">
      <c r="A88" s="128"/>
      <c r="B88" s="59"/>
      <c r="C88" s="47"/>
      <c r="D88" s="47"/>
      <c r="E88" s="47"/>
      <c r="F88" s="47"/>
      <c r="G88" s="44"/>
    </row>
    <row r="89" spans="1:7" ht="12" customHeight="1" thickBot="1">
      <c r="A89" s="138"/>
      <c r="B89" s="71"/>
      <c r="C89" s="72" t="s">
        <v>108</v>
      </c>
      <c r="D89" s="73"/>
      <c r="E89" s="74"/>
      <c r="F89" s="42"/>
      <c r="G89" s="44"/>
    </row>
    <row r="90" spans="1:7" ht="12" customHeight="1">
      <c r="A90" s="128"/>
      <c r="B90" s="75" t="s">
        <v>109</v>
      </c>
      <c r="C90" s="139">
        <v>32000</v>
      </c>
      <c r="D90" s="139">
        <v>35000</v>
      </c>
      <c r="E90" s="140">
        <v>38000</v>
      </c>
      <c r="F90" s="70"/>
      <c r="G90" s="45"/>
    </row>
    <row r="91" spans="1:7" ht="12.75" customHeight="1" thickBot="1">
      <c r="A91" s="128"/>
      <c r="B91" s="62" t="s">
        <v>110</v>
      </c>
      <c r="C91" s="141">
        <f>(G65/C90)</f>
        <v>109.16849999999999</v>
      </c>
      <c r="D91" s="141">
        <f>(G65/D90)</f>
        <v>99.811199999999999</v>
      </c>
      <c r="E91" s="142">
        <f>(G65/E90)</f>
        <v>91.931368421052625</v>
      </c>
      <c r="F91" s="70"/>
      <c r="G91" s="45"/>
    </row>
    <row r="92" spans="1:7" ht="15.6" customHeight="1">
      <c r="A92" s="128"/>
      <c r="B92" s="66" t="s">
        <v>111</v>
      </c>
      <c r="C92" s="65"/>
      <c r="D92" s="65"/>
      <c r="E92" s="65"/>
      <c r="F92" s="65"/>
      <c r="G92" s="65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1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71F419-C61A-44C3-85A1-978B056474B1}"/>
</file>

<file path=customXml/itemProps2.xml><?xml version="1.0" encoding="utf-8"?>
<ds:datastoreItem xmlns:ds="http://schemas.openxmlformats.org/officeDocument/2006/customXml" ds:itemID="{A4C227EF-07F8-4FA9-9CCF-409C9677DA3A}"/>
</file>

<file path=customXml/itemProps3.xml><?xml version="1.0" encoding="utf-8"?>
<ds:datastoreItem xmlns:ds="http://schemas.openxmlformats.org/officeDocument/2006/customXml" ds:itemID="{A3A55221-0B50-4342-A779-EB31701FF5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