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ad3\AC\Temp\"/>
    </mc:Choice>
  </mc:AlternateContent>
  <xr:revisionPtr revIDLastSave="15" documentId="8_{E90C85EC-48AB-4896-8765-98A6E343807E}" xr6:coauthVersionLast="47" xr6:coauthVersionMax="47" xr10:uidLastSave="{59CFAC21-402C-4B04-B9A5-D1F863536419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1" l="1"/>
  <c r="G64" i="1"/>
  <c r="G65" i="1"/>
  <c r="C89" i="1" s="1"/>
  <c r="G59" i="1"/>
  <c r="G58" i="1"/>
  <c r="G57" i="1"/>
  <c r="G55" i="1"/>
  <c r="G54" i="1"/>
  <c r="G53" i="1"/>
  <c r="G52" i="1"/>
  <c r="G50" i="1"/>
  <c r="G49" i="1"/>
  <c r="G48" i="1"/>
  <c r="G47" i="1"/>
  <c r="G46" i="1"/>
  <c r="G60" i="1" s="1"/>
  <c r="C88" i="1" s="1"/>
  <c r="G40" i="1"/>
  <c r="G41" i="1"/>
  <c r="C87" i="1" s="1"/>
  <c r="G29" i="1"/>
  <c r="G28" i="1"/>
  <c r="G27" i="1"/>
  <c r="G26" i="1"/>
  <c r="G25" i="1"/>
  <c r="G24" i="1"/>
  <c r="G23" i="1"/>
  <c r="G22" i="1"/>
  <c r="G21" i="1"/>
  <c r="G12" i="1"/>
  <c r="G70" i="1"/>
  <c r="G30" i="1"/>
  <c r="C85" i="1" s="1"/>
  <c r="G67" i="1"/>
  <c r="G68" i="1"/>
  <c r="C90" i="1" s="1"/>
  <c r="G69" i="1"/>
  <c r="E96" i="1"/>
  <c r="C96" i="1"/>
  <c r="D96" i="1"/>
  <c r="G71" i="1"/>
  <c r="C91" i="1" l="1"/>
  <c r="D85" i="1"/>
  <c r="D89" i="1"/>
  <c r="D87" i="1" l="1"/>
  <c r="D88" i="1"/>
  <c r="D90" i="1"/>
  <c r="D91" i="1" l="1"/>
</calcChain>
</file>

<file path=xl/sharedStrings.xml><?xml version="1.0" encoding="utf-8"?>
<sst xmlns="http://schemas.openxmlformats.org/spreadsheetml/2006/main" count="169" uniqueCount="124">
  <si>
    <t>RUBRO O CULTIVO</t>
  </si>
  <si>
    <t>UVA DE MESA</t>
  </si>
  <si>
    <t xml:space="preserve">RENDIMIENTO (Kg/ha) </t>
  </si>
  <si>
    <t>VARIEDAD</t>
  </si>
  <si>
    <t>FLAME SEEDLESS( Pasas)</t>
  </si>
  <si>
    <t>Fecha Estimada precio venta</t>
  </si>
  <si>
    <t>ENE-FEB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</si>
  <si>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</si>
  <si>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</si>
  <si>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</si>
  <si>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</si>
  <si>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</si>
  <si>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</si>
  <si>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</si>
  <si>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</si>
  <si>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</si>
  <si>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EXPORTACIÓN</t>
  </si>
  <si>
    <t>COMUNA/LOCALIDAD</t>
  </si>
  <si>
    <t>PAIHUANO-VICUÑA</t>
  </si>
  <si>
    <t>FECHA DE COSECHA</t>
  </si>
  <si>
    <t>ENE- 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</si>
  <si>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</si>
  <si>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</si>
  <si>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</si>
  <si>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</si>
  <si>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</si>
  <si>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</si>
  <si>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</si>
  <si>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</si>
  <si>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</si>
  <si>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</si>
  <si>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</si>
  <si>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PODA Y AMARRA</t>
  </si>
  <si>
    <t>JH</t>
  </si>
  <si>
    <t>JUN-SEPT</t>
  </si>
  <si>
    <t>MANTENCION ESTRUCTURA PARRON</t>
  </si>
  <si>
    <t>DESHOJE</t>
  </si>
  <si>
    <t>DESBROTE, RALEO Y REG. DE CARGA</t>
  </si>
  <si>
    <t>SEPT-DIC</t>
  </si>
  <si>
    <t xml:space="preserve">ARREGLO RACIMO </t>
  </si>
  <si>
    <t>SEPT-ENE</t>
  </si>
  <si>
    <t>DESUVILLADO</t>
  </si>
  <si>
    <t>DIC-MAR</t>
  </si>
  <si>
    <t>APLICAION HORMANA Y FOLIARES</t>
  </si>
  <si>
    <t>COSECHA</t>
  </si>
  <si>
    <t>TRANSPORTE A PACKING</t>
  </si>
  <si>
    <t>Subtotal Jornadas Hombre</t>
  </si>
  <si>
    <t>JORNADAS ANIMAL</t>
  </si>
  <si>
    <t>Subtotal Jornadas Animal</t>
  </si>
  <si>
    <t>MAQUINARIA</t>
  </si>
  <si>
    <t>APLICACIÓN PESTICIDAS</t>
  </si>
  <si>
    <t>JM</t>
  </si>
  <si>
    <t>ACARREO DE COSECHA</t>
  </si>
  <si>
    <t>ENERO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</si>
  <si>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</si>
  <si>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</si>
  <si>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</si>
  <si>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</si>
  <si>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</si>
  <si>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</si>
  <si>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</si>
  <si>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>25 Kg</t>
  </si>
  <si>
    <t>NITRATO DE POTASIO</t>
  </si>
  <si>
    <t>OCT-DIC</t>
  </si>
  <si>
    <t>SULFATO DE POTASIO</t>
  </si>
  <si>
    <t>Kg</t>
  </si>
  <si>
    <t>NOV-FEB</t>
  </si>
  <si>
    <t>Kelpak</t>
  </si>
  <si>
    <t>L</t>
  </si>
  <si>
    <t>SEPT-OCT</t>
  </si>
  <si>
    <t>FOSFIMAX 40 20</t>
  </si>
  <si>
    <t>SEPT-NOV</t>
  </si>
  <si>
    <t>FUNGICIDAS</t>
  </si>
  <si>
    <t>AZUFRE MOJABLE</t>
  </si>
  <si>
    <t>MICLOBUTANIL 24 EC</t>
  </si>
  <si>
    <t>OCT-NOV</t>
  </si>
  <si>
    <t>CAPTAN 80 WP</t>
  </si>
  <si>
    <t>DICIEMBRE</t>
  </si>
  <si>
    <t>PODEXAL</t>
  </si>
  <si>
    <t>MAY-JUN</t>
  </si>
  <si>
    <t>HERBICIDAS</t>
  </si>
  <si>
    <t>ROUNDUP</t>
  </si>
  <si>
    <t>AGO-OCT</t>
  </si>
  <si>
    <t>H1 2000 175 EC</t>
  </si>
  <si>
    <t>AGO-SEPT</t>
  </si>
  <si>
    <t>ACEITE SUNSPRAY</t>
  </si>
  <si>
    <t>JUN-JUL</t>
  </si>
  <si>
    <t>Subtotal Insumos</t>
  </si>
  <si>
    <t xml:space="preserve">   OTROS</t>
  </si>
  <si>
    <t>ITEM</t>
  </si>
  <si>
    <t>Unidad (Kg/l/u</t>
  </si>
  <si>
    <t>Cantidad (kg/I/u)</t>
  </si>
  <si>
    <t>GASTOS EMBALAJE (EXPORT.)</t>
  </si>
  <si>
    <t>CAJA 8,2 Kg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</si>
  <si>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</si>
  <si>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</si>
  <si>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</si>
  <si>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</si>
  <si>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</si>
  <si>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</si>
  <si>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</si>
  <si>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</si>
  <si>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</si>
  <si>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</si>
  <si>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</si>
  <si>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</si>
  <si>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</si>
  <si>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</si>
  <si>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Se consideran como pasas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</si>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</sst>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0.0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1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0" fillId="4" borderId="0" xfId="0" applyFill="1"/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166" fontId="10" fillId="4" borderId="0" xfId="2" applyNumberFormat="1" applyFont="1" applyFill="1" applyBorder="1"/>
    <xf numFmtId="0" fontId="14" fillId="0" borderId="0" xfId="0" applyFont="1"/>
    <xf numFmtId="166" fontId="14" fillId="4" borderId="0" xfId="2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1" fillId="4" borderId="0" xfId="0" applyFont="1" applyFill="1"/>
    <xf numFmtId="166" fontId="11" fillId="4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166" fontId="10" fillId="0" borderId="0" xfId="2" applyNumberFormat="1" applyFont="1" applyBorder="1"/>
    <xf numFmtId="0" fontId="15" fillId="3" borderId="1" xfId="0" applyFont="1" applyFill="1" applyBorder="1" applyAlignment="1">
      <alignment horizontal="center"/>
    </xf>
    <xf numFmtId="0" fontId="16" fillId="0" borderId="1" xfId="0" applyFont="1" applyBorder="1"/>
    <xf numFmtId="166" fontId="15" fillId="3" borderId="1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0" fontId="12" fillId="3" borderId="0" xfId="0" applyFont="1" applyFill="1"/>
    <xf numFmtId="3" fontId="12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0" fontId="7" fillId="2" borderId="0" xfId="0" applyFont="1" applyFill="1" applyAlignment="1">
      <alignment vertical="center"/>
    </xf>
    <xf numFmtId="49" fontId="17" fillId="5" borderId="7" xfId="0" applyNumberFormat="1" applyFont="1" applyFill="1" applyBorder="1" applyAlignment="1">
      <alignment vertical="center"/>
    </xf>
    <xf numFmtId="49" fontId="17" fillId="5" borderId="8" xfId="0" applyNumberFormat="1" applyFont="1" applyFill="1" applyBorder="1" applyAlignment="1">
      <alignment vertical="center"/>
    </xf>
    <xf numFmtId="0" fontId="18" fillId="5" borderId="9" xfId="0" applyFont="1" applyFill="1" applyBorder="1"/>
    <xf numFmtId="0" fontId="7" fillId="4" borderId="0" xfId="0" applyFont="1" applyFill="1"/>
    <xf numFmtId="49" fontId="5" fillId="6" borderId="10" xfId="0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3" fontId="5" fillId="2" borderId="12" xfId="0" applyNumberFormat="1" applyFont="1" applyFill="1" applyBorder="1" applyAlignment="1">
      <alignment vertical="center"/>
    </xf>
    <xf numFmtId="9" fontId="7" fillId="2" borderId="13" xfId="0" applyNumberFormat="1" applyFont="1" applyFill="1" applyBorder="1"/>
    <xf numFmtId="168" fontId="5" fillId="2" borderId="12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4" xfId="0" applyNumberFormat="1" applyFont="1" applyFill="1" applyBorder="1" applyAlignment="1">
      <alignment vertical="center"/>
    </xf>
    <xf numFmtId="168" fontId="5" fillId="6" borderId="15" xfId="0" applyNumberFormat="1" applyFont="1" applyFill="1" applyBorder="1" applyAlignment="1">
      <alignment vertical="center"/>
    </xf>
    <xf numFmtId="9" fontId="5" fillId="6" borderId="16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7" fillId="5" borderId="7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3" fontId="11" fillId="4" borderId="0" xfId="0" applyNumberFormat="1" applyFont="1" applyFill="1"/>
    <xf numFmtId="166" fontId="0" fillId="0" borderId="0" xfId="0" applyNumberFormat="1"/>
    <xf numFmtId="1" fontId="13" fillId="0" borderId="1" xfId="0" applyNumberFormat="1" applyFont="1" applyBorder="1" applyAlignment="1">
      <alignment horizontal="center"/>
    </xf>
    <xf numFmtId="164" fontId="10" fillId="0" borderId="0" xfId="1" applyFont="1" applyBorder="1"/>
    <xf numFmtId="169" fontId="14" fillId="0" borderId="1" xfId="0" applyNumberFormat="1" applyFont="1" applyBorder="1" applyAlignment="1">
      <alignment horizontal="center"/>
    </xf>
    <xf numFmtId="49" fontId="5" fillId="6" borderId="21" xfId="0" applyNumberFormat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5" xfId="1" applyFont="1" applyFill="1" applyBorder="1" applyAlignment="1">
      <alignment vertical="center"/>
    </xf>
    <xf numFmtId="164" fontId="5" fillId="6" borderId="16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49" fontId="7" fillId="2" borderId="18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875C7CE1-ABCD-DB49-0AAE-8777AF49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6943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16"/>
  <sheetViews>
    <sheetView tabSelected="1" workbookViewId="0">
      <selection activeCell="G10" sqref="G10"/>
    </sheetView>
  </sheetViews>
  <sheetFormatPr defaultColWidth="11.42578125" defaultRowHeight="15"/>
  <cols>
    <col min="1" max="1" width="3.85546875" customWidth="1"/>
    <col min="2" max="2" width="29.140625" customWidth="1"/>
    <col min="4" max="4" width="14.5703125" bestFit="1" customWidth="1"/>
    <col min="6" max="6" width="24.42578125" bestFit="1" customWidth="1"/>
    <col min="7" max="7" width="13.140625" bestFit="1" customWidth="1"/>
    <col min="9" max="9" width="14.85546875" customWidth="1"/>
  </cols>
  <sheetData>
    <row r="9" spans="2:7">
      <c r="B9" s="1" t="s">
        <v>0</v>
      </c>
      <c r="C9" s="95" t="s">
        <v>1</v>
      </c>
      <c r="D9" s="95"/>
      <c r="F9" s="1" t="s">
        <v>2</v>
      </c>
      <c r="G9" s="2">
        <v>10000</v>
      </c>
    </row>
    <row r="10" spans="2:7">
      <c r="B10" s="3" t="s">
        <v>3</v>
      </c>
      <c r="C10" s="96" t="s">
        <v>4</v>
      </c>
      <c r="D10" s="96"/>
      <c r="E10" s="4"/>
      <c r="F10" s="5" t="s">
        <v>5</v>
      </c>
      <c r="G10" s="6" t="s">
        <v>6</v>
      </c>
    </row>
    <row r="11" spans="2:7">
      <c r="B11" s="3" t="s">
        <v>7</v>
      </c>
      <c r="C11" s="96" t="s">
        <v>8</v>
      </c>
      <c r="D11" s="96"/>
      <c r="E11" s="4"/>
      <c r="F11" s="7" t="s">
        <v>9</v>
      </c>
      <c r="G11" s="8">
        <v>2000</v>
      </c>
    </row>
    <row r="12" spans="2:7">
      <c r="B12" s="3" t="s">
        <v>10</v>
      </c>
      <c r="C12" s="96" t="s">
        <v>11</v>
      </c>
      <c r="D12" s="96"/>
      <c r="E12" s="4"/>
      <c r="F12" s="7" t="s">
        <v>12</v>
      </c>
      <c r="G12" s="8">
        <f>SUM(G9*G11)</f>
        <v>20000000</v>
      </c>
    </row>
    <row r="13" spans="2:7">
      <c r="B13" s="3" t="s">
        <v>13</v>
      </c>
      <c r="C13" s="97" t="s">
        <v>14</v>
      </c>
      <c r="D13" s="97"/>
      <c r="E13" s="4"/>
      <c r="F13" s="7" t="s">
        <v>15</v>
      </c>
      <c r="G13" s="8" t="s">
        <v>16</v>
      </c>
    </row>
    <row r="14" spans="2:7">
      <c r="B14" s="9" t="s">
        <v>17</v>
      </c>
      <c r="C14" s="98" t="s">
        <v>18</v>
      </c>
      <c r="D14" s="98"/>
      <c r="E14" s="4"/>
      <c r="F14" s="7" t="s">
        <v>19</v>
      </c>
      <c r="G14" s="8" t="s">
        <v>20</v>
      </c>
    </row>
    <row r="15" spans="2:7">
      <c r="B15" s="9" t="s">
        <v>21</v>
      </c>
      <c r="C15" s="91">
        <v>44713</v>
      </c>
      <c r="D15" s="92"/>
      <c r="F15" s="7" t="s">
        <v>22</v>
      </c>
      <c r="G15" s="8" t="s">
        <v>23</v>
      </c>
    </row>
    <row r="16" spans="2:7">
      <c r="B16" s="10"/>
      <c r="C16" s="4"/>
      <c r="D16" s="4"/>
      <c r="E16" s="4"/>
      <c r="F16" s="11"/>
      <c r="G16" s="11"/>
    </row>
    <row r="17" spans="2:9">
      <c r="B17" s="93" t="s">
        <v>24</v>
      </c>
      <c r="C17" s="93"/>
      <c r="D17" s="93"/>
      <c r="E17" s="93"/>
      <c r="F17" s="93"/>
      <c r="G17" s="93"/>
    </row>
    <row r="18" spans="2:9">
      <c r="B18" s="12"/>
      <c r="C18" s="10"/>
      <c r="D18" s="10"/>
      <c r="E18" s="10"/>
      <c r="F18" s="13"/>
      <c r="G18" s="13"/>
    </row>
    <row r="19" spans="2:9">
      <c r="B19" s="14" t="s">
        <v>25</v>
      </c>
      <c r="C19" s="4"/>
      <c r="D19" s="4"/>
      <c r="E19" s="4"/>
      <c r="F19" s="11"/>
      <c r="G19" s="11"/>
    </row>
    <row r="20" spans="2:9">
      <c r="B20" s="15" t="s">
        <v>26</v>
      </c>
      <c r="C20" s="15" t="s">
        <v>27</v>
      </c>
      <c r="D20" s="15" t="s">
        <v>28</v>
      </c>
      <c r="E20" s="15" t="s">
        <v>29</v>
      </c>
      <c r="F20" s="16" t="s">
        <v>30</v>
      </c>
      <c r="G20" s="17" t="s">
        <v>31</v>
      </c>
    </row>
    <row r="21" spans="2:9">
      <c r="B21" s="5" t="s">
        <v>32</v>
      </c>
      <c r="C21" s="18" t="s">
        <v>33</v>
      </c>
      <c r="D21" s="81">
        <v>19.04</v>
      </c>
      <c r="E21" s="18" t="s">
        <v>34</v>
      </c>
      <c r="F21" s="19">
        <v>30000</v>
      </c>
      <c r="G21" s="19">
        <f>F21*D21</f>
        <v>571200</v>
      </c>
      <c r="I21" s="33"/>
    </row>
    <row r="22" spans="2:9">
      <c r="B22" s="5" t="s">
        <v>35</v>
      </c>
      <c r="C22" s="18" t="s">
        <v>33</v>
      </c>
      <c r="D22" s="81">
        <v>2</v>
      </c>
      <c r="E22" s="18" t="s">
        <v>34</v>
      </c>
      <c r="F22" s="19">
        <v>30000</v>
      </c>
      <c r="G22" s="19">
        <f t="shared" ref="G22:G29" si="0">F22*D22</f>
        <v>60000</v>
      </c>
      <c r="I22" s="33"/>
    </row>
    <row r="23" spans="2:9">
      <c r="B23" s="5" t="s">
        <v>36</v>
      </c>
      <c r="C23" s="18" t="s">
        <v>33</v>
      </c>
      <c r="D23" s="81">
        <v>7.9333333333333336</v>
      </c>
      <c r="E23" s="18" t="s">
        <v>34</v>
      </c>
      <c r="F23" s="19">
        <v>30000</v>
      </c>
      <c r="G23" s="19">
        <f t="shared" si="0"/>
        <v>238000</v>
      </c>
      <c r="I23" s="33"/>
    </row>
    <row r="24" spans="2:9">
      <c r="B24" s="5" t="s">
        <v>37</v>
      </c>
      <c r="C24" s="18" t="s">
        <v>33</v>
      </c>
      <c r="D24" s="81">
        <v>12.693333333333333</v>
      </c>
      <c r="E24" s="18" t="s">
        <v>38</v>
      </c>
      <c r="F24" s="19">
        <v>30000</v>
      </c>
      <c r="G24" s="19">
        <f t="shared" si="0"/>
        <v>380800</v>
      </c>
      <c r="I24" s="33"/>
    </row>
    <row r="25" spans="2:9">
      <c r="B25" s="5" t="s">
        <v>39</v>
      </c>
      <c r="C25" s="18" t="s">
        <v>33</v>
      </c>
      <c r="D25" s="81">
        <v>11.106666666666667</v>
      </c>
      <c r="E25" s="18" t="s">
        <v>40</v>
      </c>
      <c r="F25" s="19">
        <v>30000</v>
      </c>
      <c r="G25" s="19">
        <f t="shared" si="0"/>
        <v>333200</v>
      </c>
      <c r="I25" s="33"/>
    </row>
    <row r="26" spans="2:9">
      <c r="B26" s="5" t="s">
        <v>41</v>
      </c>
      <c r="C26" s="18" t="s">
        <v>33</v>
      </c>
      <c r="D26" s="81">
        <v>9.52</v>
      </c>
      <c r="E26" s="18" t="s">
        <v>42</v>
      </c>
      <c r="F26" s="19">
        <v>30000</v>
      </c>
      <c r="G26" s="19">
        <f t="shared" si="0"/>
        <v>285600</v>
      </c>
      <c r="I26" s="33"/>
    </row>
    <row r="27" spans="2:9">
      <c r="B27" s="5" t="s">
        <v>43</v>
      </c>
      <c r="C27" s="18" t="s">
        <v>33</v>
      </c>
      <c r="D27" s="81">
        <v>6.666666666666667</v>
      </c>
      <c r="E27" s="18" t="s">
        <v>42</v>
      </c>
      <c r="F27" s="19">
        <v>30000</v>
      </c>
      <c r="G27" s="19">
        <f t="shared" si="0"/>
        <v>200000</v>
      </c>
      <c r="I27" s="33"/>
    </row>
    <row r="28" spans="2:9">
      <c r="B28" s="5" t="s">
        <v>44</v>
      </c>
      <c r="C28" s="18" t="s">
        <v>33</v>
      </c>
      <c r="D28" s="81">
        <v>37.5</v>
      </c>
      <c r="E28" s="18" t="s">
        <v>42</v>
      </c>
      <c r="F28" s="19">
        <v>30000</v>
      </c>
      <c r="G28" s="19">
        <f t="shared" si="0"/>
        <v>1125000</v>
      </c>
      <c r="I28" s="33"/>
    </row>
    <row r="29" spans="2:9">
      <c r="B29" s="5" t="s">
        <v>45</v>
      </c>
      <c r="C29" s="18" t="s">
        <v>33</v>
      </c>
      <c r="D29" s="81">
        <v>2.484</v>
      </c>
      <c r="E29" s="18" t="s">
        <v>42</v>
      </c>
      <c r="F29" s="19">
        <v>30000</v>
      </c>
      <c r="G29" s="19">
        <f t="shared" si="0"/>
        <v>74520</v>
      </c>
      <c r="I29" s="33"/>
    </row>
    <row r="30" spans="2:9">
      <c r="B30" s="20" t="s">
        <v>46</v>
      </c>
      <c r="C30" s="21"/>
      <c r="D30" s="21"/>
      <c r="E30" s="21"/>
      <c r="F30" s="22"/>
      <c r="G30" s="23">
        <f>SUM(G21:G29)</f>
        <v>3268320</v>
      </c>
      <c r="I30" s="80"/>
    </row>
    <row r="31" spans="2:9" s="4" customFormat="1">
      <c r="B31" s="24"/>
      <c r="F31" s="11"/>
      <c r="G31" s="25"/>
    </row>
    <row r="32" spans="2:9">
      <c r="B32" s="14" t="s">
        <v>47</v>
      </c>
      <c r="C32" s="4"/>
      <c r="D32" s="4"/>
      <c r="E32" s="4"/>
      <c r="F32" s="11"/>
      <c r="G32" s="11"/>
    </row>
    <row r="33" spans="2:11">
      <c r="B33" s="15" t="s">
        <v>26</v>
      </c>
      <c r="C33" s="15" t="s">
        <v>27</v>
      </c>
      <c r="D33" s="15" t="s">
        <v>28</v>
      </c>
      <c r="E33" s="15" t="s">
        <v>29</v>
      </c>
      <c r="F33" s="16" t="s">
        <v>30</v>
      </c>
      <c r="G33" s="17" t="s">
        <v>31</v>
      </c>
    </row>
    <row r="34" spans="2:11">
      <c r="B34" s="26"/>
      <c r="C34" s="27"/>
      <c r="D34" s="27"/>
      <c r="E34" s="27"/>
      <c r="F34" s="19"/>
      <c r="G34" s="19">
        <v>0</v>
      </c>
    </row>
    <row r="35" spans="2:11">
      <c r="B35" s="20" t="s">
        <v>48</v>
      </c>
      <c r="C35" s="21"/>
      <c r="D35" s="21"/>
      <c r="E35" s="21"/>
      <c r="F35" s="22"/>
      <c r="G35" s="28">
        <v>0</v>
      </c>
    </row>
    <row r="36" spans="2:11">
      <c r="C36" s="4"/>
      <c r="D36" s="4"/>
      <c r="E36" s="4"/>
      <c r="F36" s="11"/>
      <c r="G36" s="11"/>
    </row>
    <row r="37" spans="2:11">
      <c r="B37" s="14" t="s">
        <v>49</v>
      </c>
      <c r="C37" s="4"/>
      <c r="D37" s="4"/>
      <c r="E37" s="4"/>
      <c r="F37" s="11"/>
      <c r="G37" s="11"/>
    </row>
    <row r="38" spans="2:11">
      <c r="B38" s="15" t="s">
        <v>26</v>
      </c>
      <c r="C38" s="15" t="s">
        <v>27</v>
      </c>
      <c r="D38" s="15" t="s">
        <v>28</v>
      </c>
      <c r="E38" s="15" t="s">
        <v>29</v>
      </c>
      <c r="F38" s="16" t="s">
        <v>30</v>
      </c>
      <c r="G38" s="17" t="s">
        <v>31</v>
      </c>
    </row>
    <row r="39" spans="2:11">
      <c r="B39" s="29" t="s">
        <v>50</v>
      </c>
      <c r="C39" s="30" t="s">
        <v>51</v>
      </c>
      <c r="D39" s="83">
        <v>0.51</v>
      </c>
      <c r="E39" s="31" t="s">
        <v>40</v>
      </c>
      <c r="F39" s="32">
        <v>200000</v>
      </c>
      <c r="G39" s="32">
        <v>102000</v>
      </c>
      <c r="K39" s="82"/>
    </row>
    <row r="40" spans="2:11">
      <c r="B40" s="29" t="s">
        <v>52</v>
      </c>
      <c r="C40" s="30" t="s">
        <v>51</v>
      </c>
      <c r="D40" s="83">
        <v>0.5625</v>
      </c>
      <c r="E40" s="30" t="s">
        <v>53</v>
      </c>
      <c r="F40" s="32">
        <v>200000</v>
      </c>
      <c r="G40" s="32">
        <f>D40*F40</f>
        <v>112500</v>
      </c>
      <c r="K40" s="82"/>
    </row>
    <row r="41" spans="2:11">
      <c r="B41" s="20" t="s">
        <v>54</v>
      </c>
      <c r="C41" s="21"/>
      <c r="D41" s="21"/>
      <c r="E41" s="21"/>
      <c r="F41" s="22"/>
      <c r="G41" s="23">
        <f>SUM(G39:G40)</f>
        <v>214500</v>
      </c>
    </row>
    <row r="42" spans="2:11">
      <c r="F42" s="33"/>
      <c r="G42" s="33"/>
    </row>
    <row r="43" spans="2:11">
      <c r="B43" s="14" t="s">
        <v>55</v>
      </c>
      <c r="F43" s="33"/>
      <c r="G43" s="33"/>
    </row>
    <row r="44" spans="2:11">
      <c r="B44" s="15" t="s">
        <v>55</v>
      </c>
      <c r="C44" s="34" t="s">
        <v>56</v>
      </c>
      <c r="D44" s="34" t="s">
        <v>57</v>
      </c>
      <c r="E44" s="15" t="s">
        <v>29</v>
      </c>
      <c r="F44" s="17" t="s">
        <v>30</v>
      </c>
      <c r="G44" s="17" t="s">
        <v>58</v>
      </c>
    </row>
    <row r="45" spans="2:11">
      <c r="B45" s="35" t="s">
        <v>59</v>
      </c>
      <c r="C45" s="30"/>
      <c r="D45" s="30"/>
      <c r="E45" s="30"/>
      <c r="F45" s="32"/>
      <c r="G45" s="32"/>
    </row>
    <row r="46" spans="2:11">
      <c r="B46" s="29" t="s">
        <v>60</v>
      </c>
      <c r="C46" s="30" t="s">
        <v>61</v>
      </c>
      <c r="D46" s="30">
        <v>10</v>
      </c>
      <c r="E46" s="30" t="s">
        <v>38</v>
      </c>
      <c r="F46" s="32">
        <v>32700</v>
      </c>
      <c r="G46" s="32">
        <f>F46*D46</f>
        <v>327000</v>
      </c>
    </row>
    <row r="47" spans="2:11">
      <c r="B47" s="29" t="s">
        <v>62</v>
      </c>
      <c r="C47" s="30" t="s">
        <v>61</v>
      </c>
      <c r="D47" s="30">
        <v>6</v>
      </c>
      <c r="E47" s="30" t="s">
        <v>63</v>
      </c>
      <c r="F47" s="32">
        <v>50800</v>
      </c>
      <c r="G47" s="32">
        <f>F47*D47</f>
        <v>304800</v>
      </c>
    </row>
    <row r="48" spans="2:11">
      <c r="B48" s="29" t="s">
        <v>64</v>
      </c>
      <c r="C48" s="30" t="s">
        <v>65</v>
      </c>
      <c r="D48" s="30">
        <v>75</v>
      </c>
      <c r="E48" s="30" t="s">
        <v>66</v>
      </c>
      <c r="F48" s="32">
        <v>1593</v>
      </c>
      <c r="G48" s="32">
        <f>F48*D48</f>
        <v>119475</v>
      </c>
    </row>
    <row r="49" spans="2:7">
      <c r="B49" s="29" t="s">
        <v>67</v>
      </c>
      <c r="C49" s="30" t="s">
        <v>68</v>
      </c>
      <c r="D49" s="30">
        <v>8</v>
      </c>
      <c r="E49" s="30" t="s">
        <v>69</v>
      </c>
      <c r="F49" s="32">
        <v>20470</v>
      </c>
      <c r="G49" s="32">
        <f>F49*D49</f>
        <v>163760</v>
      </c>
    </row>
    <row r="50" spans="2:7">
      <c r="B50" s="29" t="s">
        <v>70</v>
      </c>
      <c r="C50" s="30" t="s">
        <v>68</v>
      </c>
      <c r="D50" s="30">
        <v>4</v>
      </c>
      <c r="E50" s="30" t="s">
        <v>71</v>
      </c>
      <c r="F50" s="32">
        <v>15940</v>
      </c>
      <c r="G50" s="32">
        <f>F50*D50</f>
        <v>63760</v>
      </c>
    </row>
    <row r="51" spans="2:7">
      <c r="B51" s="35" t="s">
        <v>72</v>
      </c>
      <c r="C51" s="30"/>
      <c r="D51" s="30"/>
      <c r="E51" s="30"/>
      <c r="F51" s="32"/>
      <c r="G51" s="32"/>
    </row>
    <row r="52" spans="2:7">
      <c r="B52" s="29" t="s">
        <v>73</v>
      </c>
      <c r="C52" s="30" t="s">
        <v>65</v>
      </c>
      <c r="D52" s="30">
        <v>42</v>
      </c>
      <c r="E52" s="30" t="s">
        <v>40</v>
      </c>
      <c r="F52" s="32">
        <v>3234</v>
      </c>
      <c r="G52" s="32">
        <f>F52*D52</f>
        <v>135828</v>
      </c>
    </row>
    <row r="53" spans="2:7">
      <c r="B53" s="29" t="s">
        <v>74</v>
      </c>
      <c r="C53" s="30" t="s">
        <v>68</v>
      </c>
      <c r="D53" s="30">
        <v>2</v>
      </c>
      <c r="E53" s="30" t="s">
        <v>75</v>
      </c>
      <c r="F53" s="32">
        <v>49471</v>
      </c>
      <c r="G53" s="32">
        <f>F53*D53</f>
        <v>98942</v>
      </c>
    </row>
    <row r="54" spans="2:7">
      <c r="B54" s="29" t="s">
        <v>76</v>
      </c>
      <c r="C54" s="30" t="s">
        <v>65</v>
      </c>
      <c r="D54" s="30">
        <v>3</v>
      </c>
      <c r="E54" s="30" t="s">
        <v>77</v>
      </c>
      <c r="F54" s="32">
        <v>48350</v>
      </c>
      <c r="G54" s="32">
        <f>F54*D54</f>
        <v>145050</v>
      </c>
    </row>
    <row r="55" spans="2:7">
      <c r="B55" s="29" t="s">
        <v>78</v>
      </c>
      <c r="C55" s="30" t="s">
        <v>68</v>
      </c>
      <c r="D55" s="30">
        <v>5</v>
      </c>
      <c r="E55" s="30" t="s">
        <v>79</v>
      </c>
      <c r="F55" s="32">
        <v>4061</v>
      </c>
      <c r="G55" s="32">
        <f>F55*D55</f>
        <v>20305</v>
      </c>
    </row>
    <row r="56" spans="2:7">
      <c r="B56" s="35" t="s">
        <v>80</v>
      </c>
      <c r="C56" s="30"/>
      <c r="D56" s="30"/>
      <c r="E56" s="30"/>
      <c r="F56" s="32"/>
      <c r="G56" s="32"/>
    </row>
    <row r="57" spans="2:7">
      <c r="B57" s="29" t="s">
        <v>81</v>
      </c>
      <c r="C57" s="30" t="s">
        <v>68</v>
      </c>
      <c r="D57" s="30">
        <v>5</v>
      </c>
      <c r="E57" s="30" t="s">
        <v>82</v>
      </c>
      <c r="F57" s="32">
        <v>8742</v>
      </c>
      <c r="G57" s="32">
        <f>F57*D57</f>
        <v>43710</v>
      </c>
    </row>
    <row r="58" spans="2:7">
      <c r="B58" s="29" t="s">
        <v>83</v>
      </c>
      <c r="C58" s="30" t="s">
        <v>68</v>
      </c>
      <c r="D58" s="30">
        <v>2</v>
      </c>
      <c r="E58" s="30" t="s">
        <v>84</v>
      </c>
      <c r="F58" s="32">
        <v>22004</v>
      </c>
      <c r="G58" s="32">
        <f>F58*D58</f>
        <v>44008</v>
      </c>
    </row>
    <row r="59" spans="2:7">
      <c r="B59" s="29" t="s">
        <v>85</v>
      </c>
      <c r="C59" s="30" t="s">
        <v>68</v>
      </c>
      <c r="D59" s="30">
        <v>22</v>
      </c>
      <c r="E59" s="30" t="s">
        <v>86</v>
      </c>
      <c r="F59" s="32">
        <v>3450</v>
      </c>
      <c r="G59" s="32">
        <f>F59*D59</f>
        <v>75900</v>
      </c>
    </row>
    <row r="60" spans="2:7">
      <c r="B60" s="20" t="s">
        <v>87</v>
      </c>
      <c r="C60" s="21"/>
      <c r="D60" s="21"/>
      <c r="E60" s="21"/>
      <c r="F60" s="22"/>
      <c r="G60" s="23">
        <f>SUM(G45:G59)</f>
        <v>1542538</v>
      </c>
    </row>
    <row r="61" spans="2:7">
      <c r="B61" s="24"/>
      <c r="C61" s="4"/>
      <c r="D61" s="4"/>
      <c r="E61" s="4"/>
      <c r="F61" s="11"/>
      <c r="G61" s="25"/>
    </row>
    <row r="62" spans="2:7">
      <c r="B62" s="14" t="s">
        <v>88</v>
      </c>
      <c r="C62" s="4"/>
      <c r="D62" s="4"/>
      <c r="E62" s="4"/>
      <c r="F62" s="11"/>
      <c r="G62" s="11"/>
    </row>
    <row r="63" spans="2:7">
      <c r="B63" s="15" t="s">
        <v>89</v>
      </c>
      <c r="C63" s="15" t="s">
        <v>90</v>
      </c>
      <c r="D63" s="15" t="s">
        <v>91</v>
      </c>
      <c r="E63" s="15" t="s">
        <v>29</v>
      </c>
      <c r="F63" s="36" t="s">
        <v>30</v>
      </c>
      <c r="G63" s="17" t="s">
        <v>58</v>
      </c>
    </row>
    <row r="64" spans="2:7">
      <c r="B64" s="5" t="s">
        <v>92</v>
      </c>
      <c r="C64" s="27" t="s">
        <v>93</v>
      </c>
      <c r="D64" s="37">
        <v>2500</v>
      </c>
      <c r="E64" s="27" t="s">
        <v>6</v>
      </c>
      <c r="F64" s="19">
        <v>4500</v>
      </c>
      <c r="G64" s="19">
        <f>D64*F64</f>
        <v>11250000</v>
      </c>
    </row>
    <row r="65" spans="2:7">
      <c r="B65" s="20" t="s">
        <v>94</v>
      </c>
      <c r="C65" s="21"/>
      <c r="D65" s="21"/>
      <c r="E65" s="21"/>
      <c r="F65" s="22"/>
      <c r="G65" s="23">
        <f>SUM(G64:G64)</f>
        <v>11250000</v>
      </c>
    </row>
    <row r="66" spans="2:7">
      <c r="F66" s="33"/>
      <c r="G66" s="33"/>
    </row>
    <row r="67" spans="2:7">
      <c r="B67" s="38" t="s">
        <v>95</v>
      </c>
      <c r="C67" s="38"/>
      <c r="D67" s="38"/>
      <c r="E67" s="38"/>
      <c r="F67" s="38"/>
      <c r="G67" s="39">
        <f>SUM(G30+G35+G41+G60+G65)</f>
        <v>16275358</v>
      </c>
    </row>
    <row r="68" spans="2:7">
      <c r="B68" s="40" t="s">
        <v>96</v>
      </c>
      <c r="C68" s="41"/>
      <c r="D68" s="41"/>
      <c r="E68" s="41"/>
      <c r="F68" s="41"/>
      <c r="G68" s="42">
        <f>SUM(G67*5/100)</f>
        <v>813767.9</v>
      </c>
    </row>
    <row r="69" spans="2:7">
      <c r="B69" s="43" t="s">
        <v>97</v>
      </c>
      <c r="C69" s="43"/>
      <c r="D69" s="43"/>
      <c r="E69" s="43"/>
      <c r="F69" s="43"/>
      <c r="G69" s="44">
        <f>SUM(G67:G68)</f>
        <v>17089125.899999999</v>
      </c>
    </row>
    <row r="70" spans="2:7">
      <c r="B70" s="45" t="s">
        <v>98</v>
      </c>
      <c r="C70" s="45"/>
      <c r="D70" s="45"/>
      <c r="E70" s="45"/>
      <c r="F70" s="45"/>
      <c r="G70" s="46">
        <f>SUM(G12*1)</f>
        <v>20000000</v>
      </c>
    </row>
    <row r="71" spans="2:7">
      <c r="B71" s="43" t="s">
        <v>99</v>
      </c>
      <c r="C71" s="38"/>
      <c r="D71" s="38"/>
      <c r="E71" s="38"/>
      <c r="F71" s="38"/>
      <c r="G71" s="39">
        <f>SUM(G70-G69)</f>
        <v>2910874.1000000015</v>
      </c>
    </row>
    <row r="72" spans="2:7">
      <c r="B72" s="47" t="s">
        <v>100</v>
      </c>
      <c r="C72" s="48"/>
      <c r="D72" s="48"/>
      <c r="E72" s="48"/>
      <c r="F72" s="48"/>
      <c r="G72" s="49"/>
    </row>
    <row r="73" spans="2:7" ht="15.75" thickBot="1">
      <c r="B73" s="50"/>
      <c r="C73" s="48"/>
      <c r="D73" s="48"/>
      <c r="E73" s="48"/>
      <c r="F73" s="48"/>
      <c r="G73" s="49"/>
    </row>
    <row r="74" spans="2:7">
      <c r="B74" s="51" t="s">
        <v>101</v>
      </c>
      <c r="C74" s="52"/>
      <c r="D74" s="52"/>
      <c r="E74" s="52"/>
      <c r="F74" s="53"/>
      <c r="G74" s="49"/>
    </row>
    <row r="75" spans="2:7">
      <c r="B75" s="54" t="s">
        <v>102</v>
      </c>
      <c r="C75" s="55"/>
      <c r="D75" s="55"/>
      <c r="E75" s="55"/>
      <c r="F75" s="56"/>
      <c r="G75" s="49"/>
    </row>
    <row r="76" spans="2:7">
      <c r="B76" s="54" t="s">
        <v>103</v>
      </c>
      <c r="C76" s="55"/>
      <c r="D76" s="55"/>
      <c r="E76" s="55"/>
      <c r="F76" s="56"/>
      <c r="G76" s="49"/>
    </row>
    <row r="77" spans="2:7">
      <c r="B77" s="54" t="s">
        <v>104</v>
      </c>
      <c r="C77" s="55"/>
      <c r="D77" s="55"/>
      <c r="E77" s="55"/>
      <c r="F77" s="56"/>
      <c r="G77" s="49"/>
    </row>
    <row r="78" spans="2:7">
      <c r="B78" s="54" t="s">
        <v>105</v>
      </c>
      <c r="C78" s="55"/>
      <c r="D78" s="55"/>
      <c r="E78" s="55"/>
      <c r="F78" s="56"/>
      <c r="G78" s="49"/>
    </row>
    <row r="79" spans="2:7">
      <c r="B79" s="54" t="s">
        <v>106</v>
      </c>
      <c r="C79" s="55"/>
      <c r="D79" s="55"/>
      <c r="E79" s="55"/>
      <c r="F79" s="56"/>
      <c r="G79" s="49"/>
    </row>
    <row r="80" spans="2:7">
      <c r="B80" s="54" t="s">
        <v>107</v>
      </c>
      <c r="C80" s="55"/>
      <c r="D80" s="55"/>
      <c r="E80" s="55"/>
      <c r="F80" s="56"/>
      <c r="G80" s="49"/>
    </row>
    <row r="81" spans="2:7" ht="15.75" thickBot="1">
      <c r="B81" s="94" t="s">
        <v>108</v>
      </c>
      <c r="C81" s="99"/>
      <c r="D81" s="99"/>
      <c r="E81" s="99"/>
      <c r="F81" s="100"/>
      <c r="G81" s="49"/>
    </row>
    <row r="82" spans="2:7" ht="15.75" thickBot="1">
      <c r="B82" s="57"/>
      <c r="C82" s="55"/>
      <c r="D82" s="55"/>
      <c r="E82" s="55"/>
      <c r="F82" s="55"/>
      <c r="G82" s="49"/>
    </row>
    <row r="83" spans="2:7" ht="15.75" thickBot="1">
      <c r="B83" s="58" t="s">
        <v>109</v>
      </c>
      <c r="C83" s="59"/>
      <c r="D83" s="60"/>
      <c r="E83" s="61"/>
      <c r="F83" s="61"/>
      <c r="G83" s="49"/>
    </row>
    <row r="84" spans="2:7">
      <c r="B84" s="62" t="s">
        <v>110</v>
      </c>
      <c r="C84" s="84" t="s">
        <v>111</v>
      </c>
      <c r="D84" s="85" t="s">
        <v>112</v>
      </c>
      <c r="E84" s="61"/>
      <c r="F84" s="61"/>
      <c r="G84" s="49"/>
    </row>
    <row r="85" spans="2:7">
      <c r="B85" s="63" t="s">
        <v>113</v>
      </c>
      <c r="C85" s="64">
        <f>G30</f>
        <v>3268320</v>
      </c>
      <c r="D85" s="65">
        <f>(C85/C91)</f>
        <v>0.1912514437031563</v>
      </c>
      <c r="E85" s="61"/>
      <c r="F85" s="61"/>
      <c r="G85" s="49"/>
    </row>
    <row r="86" spans="2:7">
      <c r="B86" s="63" t="s">
        <v>114</v>
      </c>
      <c r="C86" s="86">
        <f>G35</f>
        <v>0</v>
      </c>
      <c r="D86" s="65">
        <v>0</v>
      </c>
      <c r="E86" s="61"/>
      <c r="F86" s="61"/>
      <c r="G86" s="49"/>
    </row>
    <row r="87" spans="2:7">
      <c r="B87" s="63" t="s">
        <v>115</v>
      </c>
      <c r="C87" s="64">
        <f>G41</f>
        <v>214500</v>
      </c>
      <c r="D87" s="65">
        <f>(C87/C91)</f>
        <v>1.2551841519290346E-2</v>
      </c>
      <c r="E87" s="61"/>
      <c r="F87" s="61"/>
      <c r="G87" s="49"/>
    </row>
    <row r="88" spans="2:7">
      <c r="B88" s="63" t="s">
        <v>116</v>
      </c>
      <c r="C88" s="64">
        <f>G60</f>
        <v>1542538</v>
      </c>
      <c r="D88" s="65">
        <f>(C88/C91)</f>
        <v>9.0264300762158939E-2</v>
      </c>
      <c r="E88" s="61"/>
      <c r="F88" s="61"/>
      <c r="G88" s="49"/>
    </row>
    <row r="89" spans="2:7">
      <c r="B89" s="63" t="s">
        <v>117</v>
      </c>
      <c r="C89" s="66">
        <f>G65</f>
        <v>11250000</v>
      </c>
      <c r="D89" s="65">
        <f>(C89/C91)</f>
        <v>0.65831336639634686</v>
      </c>
      <c r="E89" s="67"/>
      <c r="F89" s="67"/>
      <c r="G89" s="49"/>
    </row>
    <row r="90" spans="2:7">
      <c r="B90" s="63" t="s">
        <v>118</v>
      </c>
      <c r="C90" s="66">
        <f>G68</f>
        <v>813767.9</v>
      </c>
      <c r="D90" s="65">
        <f>(C90/C91)</f>
        <v>4.7619047619047623E-2</v>
      </c>
      <c r="E90" s="67"/>
      <c r="F90" s="67"/>
      <c r="G90" s="49"/>
    </row>
    <row r="91" spans="2:7" ht="15.75" thickBot="1">
      <c r="B91" s="68" t="s">
        <v>119</v>
      </c>
      <c r="C91" s="69">
        <f>SUM(C85:C90)</f>
        <v>17089125.899999999</v>
      </c>
      <c r="D91" s="70">
        <f>SUM(D85:D90)</f>
        <v>1</v>
      </c>
      <c r="E91" s="67"/>
      <c r="F91" s="67"/>
      <c r="G91" s="49"/>
    </row>
    <row r="92" spans="2:7">
      <c r="B92" s="50"/>
      <c r="C92" s="48"/>
      <c r="D92" s="48"/>
      <c r="E92" s="48"/>
      <c r="F92" s="48"/>
      <c r="G92" s="49"/>
    </row>
    <row r="93" spans="2:7" ht="15.75" thickBot="1">
      <c r="B93" s="71"/>
      <c r="C93" s="48"/>
      <c r="D93" s="48"/>
      <c r="E93" s="48"/>
      <c r="F93" s="48"/>
      <c r="G93" s="49"/>
    </row>
    <row r="94" spans="2:7" ht="15.75" thickBot="1">
      <c r="B94" s="72"/>
      <c r="C94" s="59" t="s">
        <v>120</v>
      </c>
      <c r="D94" s="73"/>
      <c r="E94" s="74"/>
      <c r="F94" s="67"/>
      <c r="G94" s="49"/>
    </row>
    <row r="95" spans="2:7">
      <c r="B95" s="75" t="s">
        <v>121</v>
      </c>
      <c r="C95" s="87">
        <v>7500</v>
      </c>
      <c r="D95" s="87">
        <v>9000</v>
      </c>
      <c r="E95" s="88">
        <v>12000</v>
      </c>
      <c r="F95" s="76"/>
      <c r="G95" s="77"/>
    </row>
    <row r="96" spans="2:7" ht="15.75" thickBot="1">
      <c r="B96" s="68" t="s">
        <v>122</v>
      </c>
      <c r="C96" s="89">
        <f>(G69/C95)</f>
        <v>2278.5501199999999</v>
      </c>
      <c r="D96" s="89">
        <f>(G69/D95)</f>
        <v>1898.7917666666665</v>
      </c>
      <c r="E96" s="90">
        <f>(G69/E95)</f>
        <v>1424.0938249999999</v>
      </c>
      <c r="F96" s="76"/>
      <c r="G96" s="77"/>
    </row>
    <row r="97" spans="2:7">
      <c r="B97" s="78" t="s">
        <v>123</v>
      </c>
      <c r="C97" s="55"/>
      <c r="D97" s="55"/>
      <c r="E97" s="55"/>
      <c r="F97" s="55"/>
      <c r="G97" s="55"/>
    </row>
    <row r="98" spans="2:7">
      <c r="B98" s="4"/>
      <c r="C98" s="4"/>
      <c r="D98" s="4"/>
      <c r="E98" s="4"/>
      <c r="F98" s="4"/>
      <c r="G98" s="4"/>
    </row>
    <row r="99" spans="2:7">
      <c r="B99" s="4"/>
      <c r="C99" s="4"/>
      <c r="D99" s="4"/>
      <c r="E99" s="4"/>
      <c r="F99" s="4"/>
      <c r="G99" s="4"/>
    </row>
    <row r="100" spans="2:7">
      <c r="B100" s="4"/>
      <c r="C100" s="4"/>
      <c r="D100" s="4"/>
      <c r="E100" s="4"/>
      <c r="F100" s="4"/>
      <c r="G100" s="4"/>
    </row>
    <row r="101" spans="2:7">
      <c r="B101" s="4"/>
      <c r="C101" s="4"/>
      <c r="D101" s="4"/>
      <c r="E101" s="4"/>
      <c r="F101" s="4"/>
      <c r="G101" s="4"/>
    </row>
    <row r="102" spans="2:7">
      <c r="B102" s="4"/>
      <c r="C102" s="4"/>
      <c r="D102" s="4"/>
      <c r="E102" s="4"/>
      <c r="F102" s="4"/>
      <c r="G102" s="4"/>
    </row>
    <row r="103" spans="2:7">
      <c r="B103" s="4"/>
      <c r="C103" s="4"/>
      <c r="D103" s="4"/>
      <c r="E103" s="4"/>
      <c r="F103" s="4"/>
      <c r="G103" s="4"/>
    </row>
    <row r="104" spans="2:7">
      <c r="B104" s="4"/>
      <c r="C104" s="4"/>
      <c r="D104" s="4"/>
      <c r="E104" s="4"/>
      <c r="F104" s="4"/>
      <c r="G104" s="4"/>
    </row>
    <row r="105" spans="2:7">
      <c r="B105" s="4"/>
      <c r="C105" s="4"/>
      <c r="D105" s="4"/>
      <c r="E105" s="4"/>
      <c r="F105" s="4"/>
      <c r="G105" s="4"/>
    </row>
    <row r="106" spans="2:7">
      <c r="B106" s="4"/>
      <c r="C106" s="4"/>
      <c r="D106" s="4"/>
      <c r="E106" s="4"/>
      <c r="F106" s="4"/>
      <c r="G106" s="4"/>
    </row>
    <row r="107" spans="2:7">
      <c r="B107" s="4"/>
      <c r="C107" s="4"/>
      <c r="D107" s="4"/>
      <c r="E107" s="4"/>
      <c r="F107" s="4"/>
      <c r="G107" s="4"/>
    </row>
    <row r="108" spans="2:7">
      <c r="B108" s="4"/>
      <c r="C108" s="4"/>
      <c r="D108" s="4"/>
      <c r="E108" s="4"/>
      <c r="F108" s="4"/>
      <c r="G108" s="4"/>
    </row>
    <row r="109" spans="2:7">
      <c r="B109" s="4"/>
      <c r="C109" s="4"/>
      <c r="D109" s="4"/>
      <c r="E109" s="4"/>
      <c r="F109" s="4"/>
      <c r="G109" s="4"/>
    </row>
    <row r="110" spans="2:7">
      <c r="B110" s="4"/>
      <c r="C110" s="4"/>
      <c r="D110" s="4"/>
      <c r="E110" s="4"/>
      <c r="F110" s="4"/>
      <c r="G110" s="4"/>
    </row>
    <row r="111" spans="2:7">
      <c r="B111" s="4"/>
      <c r="C111" s="4"/>
      <c r="D111" s="4"/>
      <c r="E111" s="4"/>
      <c r="F111" s="4"/>
      <c r="G111" s="4"/>
    </row>
    <row r="112" spans="2:7">
      <c r="B112" s="4"/>
      <c r="C112" s="4"/>
      <c r="D112" s="4"/>
      <c r="E112" s="4"/>
      <c r="F112" s="4"/>
      <c r="G112" s="4"/>
    </row>
    <row r="113" spans="2:7">
      <c r="B113" s="4"/>
      <c r="C113" s="4"/>
      <c r="D113" s="4"/>
      <c r="E113" s="4"/>
      <c r="F113" s="4"/>
      <c r="G113" s="4"/>
    </row>
    <row r="114" spans="2:7">
      <c r="B114" s="4"/>
      <c r="C114" s="4"/>
      <c r="D114" s="4"/>
      <c r="E114" s="4"/>
      <c r="F114" s="4"/>
      <c r="G114" s="4"/>
    </row>
    <row r="115" spans="2:7">
      <c r="B115" s="4"/>
      <c r="C115" s="4"/>
      <c r="D115" s="4"/>
      <c r="E115" s="4"/>
      <c r="F115" s="4"/>
      <c r="G115" s="4"/>
    </row>
    <row r="116" spans="2:7">
      <c r="B116" s="24"/>
      <c r="C116" s="4"/>
      <c r="D116" s="4"/>
      <c r="E116" s="4"/>
      <c r="F116" s="4"/>
      <c r="G116" s="79"/>
    </row>
  </sheetData>
  <mergeCells count="9">
    <mergeCell ref="C15:D15"/>
    <mergeCell ref="B17:G17"/>
    <mergeCell ref="B81:F81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C5F6B-125B-4F87-A6A1-6BA5987EAC2E}"/>
</file>

<file path=customXml/itemProps2.xml><?xml version="1.0" encoding="utf-8"?>
<ds:datastoreItem xmlns:ds="http://schemas.openxmlformats.org/officeDocument/2006/customXml" ds:itemID="{8DBC15ED-CBE0-40A3-B7B8-0BEBB7F46B24}"/>
</file>

<file path=customXml/itemProps3.xml><?xml version="1.0" encoding="utf-8"?>
<ds:datastoreItem xmlns:ds="http://schemas.openxmlformats.org/officeDocument/2006/customXml" ds:itemID="{51B76BED-8495-41A7-9837-0A4F5E978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2022-03-15T19:34:27Z</dcterms:created>
  <dcterms:modified xsi:type="dcterms:W3CDTF">2022-06-20T17:38:54Z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