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5" documentId="11_446FF45B3885B8BFEB5F4ACE02C459E4F5E9080F" xr6:coauthVersionLast="47" xr6:coauthVersionMax="47" xr10:uidLastSave="{1BB56C67-34D6-4274-A3BA-AD18E4492201}"/>
  <bookViews>
    <workbookView xWindow="0" yWindow="0" windowWidth="17340" windowHeight="11925" xr2:uid="{00000000-000D-0000-FFFF-FFFF00000000}"/>
  </bookViews>
  <sheets>
    <sheet name="VIÑ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C70" i="1" l="1"/>
  <c r="C68" i="1"/>
  <c r="C67" i="1"/>
  <c r="G38" i="1" l="1"/>
  <c r="G39" i="1"/>
  <c r="G40" i="1"/>
  <c r="G41" i="1"/>
  <c r="G42" i="1"/>
  <c r="G43" i="1"/>
  <c r="G44" i="1"/>
  <c r="G45" i="1"/>
  <c r="G37" i="1"/>
  <c r="G31" i="1"/>
  <c r="G30" i="1"/>
  <c r="G29" i="1"/>
  <c r="G28" i="1"/>
  <c r="G27" i="1"/>
  <c r="G26" i="1"/>
  <c r="G25" i="1"/>
  <c r="G24" i="1"/>
  <c r="G23" i="1"/>
  <c r="G22" i="1"/>
  <c r="G21" i="1"/>
  <c r="G32" i="1" s="1"/>
  <c r="G52" i="1" l="1"/>
  <c r="G46" i="1" l="1"/>
  <c r="C69" i="1" s="1"/>
  <c r="G49" i="1" l="1"/>
  <c r="G50" i="1" s="1"/>
  <c r="C66" i="1"/>
  <c r="G51" i="1" l="1"/>
  <c r="D77" i="1" s="1"/>
  <c r="C71" i="1"/>
  <c r="C72" i="1"/>
  <c r="D66" i="1"/>
  <c r="G53" i="1"/>
  <c r="C77" i="1"/>
  <c r="E77" i="1"/>
  <c r="D71" i="1" l="1"/>
  <c r="D69" i="1"/>
  <c r="D70" i="1"/>
  <c r="D68" i="1"/>
  <c r="D72" i="1" s="1"/>
</calcChain>
</file>

<file path=xl/sharedStrings.xml><?xml version="1.0" encoding="utf-8"?>
<sst xmlns="http://schemas.openxmlformats.org/spreadsheetml/2006/main" count="120" uniqueCount="98">
  <si>
    <t>RUBRO O CULTIVO</t>
  </si>
  <si>
    <t>VIÑAS</t>
  </si>
  <si>
    <t>RENDIMIENTO (kg/Há.)</t>
  </si>
  <si>
    <t>VARIEDAD</t>
  </si>
  <si>
    <t>VINIFERA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</si>
  <si>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</si>
  <si>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</si>
  <si>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</si>
  <si>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</si>
  <si>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</si>
  <si>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</si>
  <si>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</si>
  <si>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</si>
  <si>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</si>
  <si>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</si>
  <si>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 Y EXTRANJERO</t>
  </si>
  <si>
    <t>COMUNA/LOCALIDAD</t>
  </si>
  <si>
    <t>RANQUIL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</si>
  <si>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</si>
  <si>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</si>
  <si>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</si>
  <si>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</si>
  <si>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</si>
  <si>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</si>
  <si>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</si>
  <si>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</si>
  <si>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</si>
  <si>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</si>
  <si>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</si>
  <si>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</si>
  <si>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</t>
  </si>
  <si>
    <t>JH</t>
  </si>
  <si>
    <t>AGOSTO</t>
  </si>
  <si>
    <t>Control de Maleza</t>
  </si>
  <si>
    <t>Septiembre</t>
  </si>
  <si>
    <t>Poda</t>
  </si>
  <si>
    <t>Julio</t>
  </si>
  <si>
    <t>Control Araña</t>
  </si>
  <si>
    <t>Aplicación Azufre (C. Oidio)</t>
  </si>
  <si>
    <t>Octubre</t>
  </si>
  <si>
    <t>Aplicación Azufre (C. Botritis)</t>
  </si>
  <si>
    <t>Marzo</t>
  </si>
  <si>
    <t>Desbrote</t>
  </si>
  <si>
    <t>Febrero</t>
  </si>
  <si>
    <t>Chapoda</t>
  </si>
  <si>
    <t>Fertilización</t>
  </si>
  <si>
    <t>Cosecha</t>
  </si>
  <si>
    <t>Abril</t>
  </si>
  <si>
    <t>Elaboración</t>
  </si>
  <si>
    <t>Subtotal Jornadas Hombre</t>
  </si>
  <si>
    <t>INSUMOS</t>
  </si>
  <si>
    <t>Insumos</t>
  </si>
  <si>
    <t>Unidad (Kg/l/u)</t>
  </si>
  <si>
    <t>Cantidad (Kg/l/u)</t>
  </si>
  <si>
    <t>HERBICIDAS</t>
  </si>
  <si>
    <t>Round up</t>
  </si>
  <si>
    <t>Lt</t>
  </si>
  <si>
    <t>junio</t>
  </si>
  <si>
    <t>INSECTICIDAS</t>
  </si>
  <si>
    <t>Vertimec</t>
  </si>
  <si>
    <t>mayo</t>
  </si>
  <si>
    <t>FUNGICIDAS</t>
  </si>
  <si>
    <t>Azufre</t>
  </si>
  <si>
    <t>Kg</t>
  </si>
  <si>
    <t>Noviembre</t>
  </si>
  <si>
    <t>FERTILIZANTES</t>
  </si>
  <si>
    <t>SALITRE POTASICO</t>
  </si>
  <si>
    <t>Lorsban 4 E</t>
  </si>
  <si>
    <t>Lt.</t>
  </si>
  <si>
    <t>Octubre-Noviembre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</si>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</sst>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3" fillId="0" borderId="22"/>
  </cellStyleXfs>
  <cellXfs count="13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5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9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21" fillId="10" borderId="56" xfId="0" applyFont="1" applyFill="1" applyBorder="1" applyAlignment="1">
      <alignment horizontal="left" vertical="center" wrapText="1"/>
    </xf>
    <xf numFmtId="0" fontId="22" fillId="10" borderId="56" xfId="0" applyFont="1" applyFill="1" applyBorder="1" applyAlignment="1">
      <alignment horizontal="center" vertical="center" wrapText="1"/>
    </xf>
    <xf numFmtId="3" fontId="22" fillId="10" borderId="56" xfId="0" applyNumberFormat="1" applyFont="1" applyFill="1" applyBorder="1" applyAlignment="1">
      <alignment horizontal="center" vertical="center" wrapText="1"/>
    </xf>
    <xf numFmtId="0" fontId="20" fillId="0" borderId="56" xfId="0" applyFont="1" applyBorder="1"/>
    <xf numFmtId="0" fontId="2" fillId="0" borderId="56" xfId="1" applyFont="1" applyBorder="1" applyAlignment="1">
      <alignment horizontal="center"/>
    </xf>
    <xf numFmtId="3" fontId="19" fillId="0" borderId="56" xfId="0" applyNumberFormat="1" applyFont="1" applyBorder="1"/>
    <xf numFmtId="0" fontId="21" fillId="0" borderId="56" xfId="0" applyFont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8"/>
  <sheetViews>
    <sheetView showGridLines="0" tabSelected="1" topLeftCell="A25" zoomScale="140" zoomScaleNormal="140" workbookViewId="0">
      <selection activeCell="S33" sqref="S3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6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8" t="s">
        <v>1</v>
      </c>
      <c r="D9" s="7"/>
      <c r="E9" s="131" t="s">
        <v>2</v>
      </c>
      <c r="F9" s="132"/>
      <c r="G9" s="111">
        <v>17000</v>
      </c>
    </row>
    <row r="10" spans="1:7" ht="38.25" customHeight="1">
      <c r="A10" s="5"/>
      <c r="B10" s="8" t="s">
        <v>3</v>
      </c>
      <c r="C10" s="109" t="s">
        <v>4</v>
      </c>
      <c r="D10" s="9"/>
      <c r="E10" s="129" t="s">
        <v>5</v>
      </c>
      <c r="F10" s="130"/>
      <c r="G10" s="112">
        <v>44652</v>
      </c>
    </row>
    <row r="11" spans="1:7" ht="18" customHeight="1">
      <c r="A11" s="5"/>
      <c r="B11" s="8" t="s">
        <v>6</v>
      </c>
      <c r="C11" s="109" t="s">
        <v>7</v>
      </c>
      <c r="D11" s="9"/>
      <c r="E11" s="129" t="s">
        <v>8</v>
      </c>
      <c r="F11" s="130"/>
      <c r="G11" s="111">
        <v>120</v>
      </c>
    </row>
    <row r="12" spans="1:7" ht="11.25" customHeight="1">
      <c r="A12" s="5"/>
      <c r="B12" s="8" t="s">
        <v>9</v>
      </c>
      <c r="C12" s="109" t="s">
        <v>10</v>
      </c>
      <c r="D12" s="9"/>
      <c r="E12" s="10" t="s">
        <v>11</v>
      </c>
      <c r="F12" s="11"/>
      <c r="G12" s="111">
        <f>+G11*G9</f>
        <v>2040000</v>
      </c>
    </row>
    <row r="13" spans="1:7" ht="11.25" customHeight="1">
      <c r="A13" s="5"/>
      <c r="B13" s="8" t="s">
        <v>12</v>
      </c>
      <c r="C13" s="109" t="s">
        <v>13</v>
      </c>
      <c r="D13" s="9"/>
      <c r="E13" s="129" t="s">
        <v>14</v>
      </c>
      <c r="F13" s="130"/>
      <c r="G13" s="109" t="s">
        <v>15</v>
      </c>
    </row>
    <row r="14" spans="1:7" ht="13.5" customHeight="1">
      <c r="A14" s="5"/>
      <c r="B14" s="8" t="s">
        <v>16</v>
      </c>
      <c r="C14" s="109" t="s">
        <v>17</v>
      </c>
      <c r="D14" s="9"/>
      <c r="E14" s="129" t="s">
        <v>18</v>
      </c>
      <c r="F14" s="130"/>
      <c r="G14" s="112">
        <v>44652</v>
      </c>
    </row>
    <row r="15" spans="1:7" ht="25.5" customHeight="1">
      <c r="A15" s="5"/>
      <c r="B15" s="8" t="s">
        <v>19</v>
      </c>
      <c r="C15" s="110">
        <v>44738</v>
      </c>
      <c r="D15" s="9"/>
      <c r="E15" s="135" t="s">
        <v>20</v>
      </c>
      <c r="F15" s="136"/>
      <c r="G15" s="113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33" t="s">
        <v>22</v>
      </c>
      <c r="C17" s="134"/>
      <c r="D17" s="134"/>
      <c r="E17" s="134"/>
      <c r="F17" s="134"/>
      <c r="G17" s="134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14" t="s">
        <v>30</v>
      </c>
      <c r="C21" s="115" t="s">
        <v>31</v>
      </c>
      <c r="D21" s="115">
        <v>2</v>
      </c>
      <c r="E21" s="115" t="s">
        <v>32</v>
      </c>
      <c r="F21" s="116">
        <v>20000</v>
      </c>
      <c r="G21" s="116">
        <f>+D21*F21</f>
        <v>40000</v>
      </c>
    </row>
    <row r="22" spans="1:7" ht="12.75" customHeight="1">
      <c r="A22" s="17"/>
      <c r="B22" s="117" t="s">
        <v>33</v>
      </c>
      <c r="C22" s="115" t="s">
        <v>31</v>
      </c>
      <c r="D22" s="115">
        <v>4</v>
      </c>
      <c r="E22" s="115" t="s">
        <v>34</v>
      </c>
      <c r="F22" s="116">
        <v>20000</v>
      </c>
      <c r="G22" s="116">
        <f t="shared" ref="G22:G29" si="0">+D22*F22</f>
        <v>80000</v>
      </c>
    </row>
    <row r="23" spans="1:7" ht="12.75" customHeight="1">
      <c r="A23" s="17"/>
      <c r="B23" s="118" t="s">
        <v>35</v>
      </c>
      <c r="C23" s="115" t="s">
        <v>31</v>
      </c>
      <c r="D23" s="115">
        <v>20</v>
      </c>
      <c r="E23" s="115" t="s">
        <v>36</v>
      </c>
      <c r="F23" s="116">
        <v>20000</v>
      </c>
      <c r="G23" s="116">
        <f t="shared" si="0"/>
        <v>400000</v>
      </c>
    </row>
    <row r="24" spans="1:7" ht="12.75" customHeight="1">
      <c r="A24" s="17"/>
      <c r="B24" s="118" t="s">
        <v>37</v>
      </c>
      <c r="C24" s="115" t="s">
        <v>31</v>
      </c>
      <c r="D24" s="119">
        <v>1</v>
      </c>
      <c r="E24" s="115" t="s">
        <v>34</v>
      </c>
      <c r="F24" s="116">
        <v>20000</v>
      </c>
      <c r="G24" s="116">
        <f t="shared" si="0"/>
        <v>20000</v>
      </c>
    </row>
    <row r="25" spans="1:7" ht="12.75" customHeight="1">
      <c r="A25" s="17"/>
      <c r="B25" s="118" t="s">
        <v>38</v>
      </c>
      <c r="C25" s="115" t="s">
        <v>31</v>
      </c>
      <c r="D25" s="119">
        <v>1</v>
      </c>
      <c r="E25" s="115" t="s">
        <v>39</v>
      </c>
      <c r="F25" s="116">
        <v>20000</v>
      </c>
      <c r="G25" s="116">
        <f t="shared" si="0"/>
        <v>20000</v>
      </c>
    </row>
    <row r="26" spans="1:7" ht="12.75" customHeight="1">
      <c r="A26" s="17"/>
      <c r="B26" s="118" t="s">
        <v>40</v>
      </c>
      <c r="C26" s="115" t="s">
        <v>31</v>
      </c>
      <c r="D26" s="119">
        <v>1</v>
      </c>
      <c r="E26" s="115" t="s">
        <v>41</v>
      </c>
      <c r="F26" s="116">
        <v>20000</v>
      </c>
      <c r="G26" s="116">
        <f t="shared" si="0"/>
        <v>20000</v>
      </c>
    </row>
    <row r="27" spans="1:7" ht="12.75" customHeight="1">
      <c r="A27" s="17"/>
      <c r="B27" s="118" t="s">
        <v>42</v>
      </c>
      <c r="C27" s="115" t="s">
        <v>31</v>
      </c>
      <c r="D27" s="119">
        <v>4</v>
      </c>
      <c r="E27" s="115" t="s">
        <v>43</v>
      </c>
      <c r="F27" s="116">
        <v>20000</v>
      </c>
      <c r="G27" s="116">
        <f t="shared" si="0"/>
        <v>80000</v>
      </c>
    </row>
    <row r="28" spans="1:7" ht="12.75" customHeight="1">
      <c r="A28" s="17"/>
      <c r="B28" s="118" t="s">
        <v>44</v>
      </c>
      <c r="C28" s="115" t="s">
        <v>31</v>
      </c>
      <c r="D28" s="119">
        <v>2</v>
      </c>
      <c r="E28" s="115" t="s">
        <v>41</v>
      </c>
      <c r="F28" s="116">
        <v>20000</v>
      </c>
      <c r="G28" s="116">
        <f t="shared" si="0"/>
        <v>40000</v>
      </c>
    </row>
    <row r="29" spans="1:7" ht="12.75" customHeight="1">
      <c r="A29" s="17"/>
      <c r="B29" s="118" t="s">
        <v>45</v>
      </c>
      <c r="C29" s="115" t="s">
        <v>31</v>
      </c>
      <c r="D29" s="119">
        <v>2</v>
      </c>
      <c r="E29" s="115" t="s">
        <v>34</v>
      </c>
      <c r="F29" s="116">
        <v>20000</v>
      </c>
      <c r="G29" s="116">
        <f t="shared" si="0"/>
        <v>40000</v>
      </c>
    </row>
    <row r="30" spans="1:7" ht="12.75" customHeight="1">
      <c r="A30" s="17"/>
      <c r="B30" s="118" t="s">
        <v>46</v>
      </c>
      <c r="C30" s="115" t="s">
        <v>31</v>
      </c>
      <c r="D30" s="119">
        <v>8</v>
      </c>
      <c r="E30" s="119" t="s">
        <v>47</v>
      </c>
      <c r="F30" s="116">
        <v>20000</v>
      </c>
      <c r="G30" s="116">
        <f>+D30*F30</f>
        <v>160000</v>
      </c>
    </row>
    <row r="31" spans="1:7" ht="12.75" customHeight="1">
      <c r="A31" s="17"/>
      <c r="B31" s="118" t="s">
        <v>48</v>
      </c>
      <c r="C31" s="115" t="s">
        <v>31</v>
      </c>
      <c r="D31" s="119">
        <v>1</v>
      </c>
      <c r="E31" s="119" t="s">
        <v>47</v>
      </c>
      <c r="F31" s="116">
        <v>20000</v>
      </c>
      <c r="G31" s="116">
        <f>+D31*F31</f>
        <v>20000</v>
      </c>
    </row>
    <row r="32" spans="1:7" ht="12.75" customHeight="1">
      <c r="A32" s="17"/>
      <c r="B32" s="25" t="s">
        <v>49</v>
      </c>
      <c r="C32" s="26"/>
      <c r="D32" s="26"/>
      <c r="E32" s="26"/>
      <c r="F32" s="27"/>
      <c r="G32" s="28">
        <f>SUM(G21:G31)</f>
        <v>920000</v>
      </c>
    </row>
    <row r="33" spans="1:11" ht="12" customHeight="1">
      <c r="A33" s="2"/>
      <c r="B33" s="18"/>
      <c r="C33" s="20"/>
      <c r="D33" s="20"/>
      <c r="E33" s="20"/>
      <c r="F33" s="29"/>
      <c r="G33" s="29"/>
    </row>
    <row r="34" spans="1:11" ht="12" customHeight="1">
      <c r="A34" s="5"/>
      <c r="B34" s="30" t="s">
        <v>50</v>
      </c>
      <c r="C34" s="31"/>
      <c r="D34" s="32"/>
      <c r="E34" s="32"/>
      <c r="F34" s="33"/>
      <c r="G34" s="33"/>
    </row>
    <row r="35" spans="1:11" ht="24" customHeight="1">
      <c r="A35" s="5"/>
      <c r="B35" s="37" t="s">
        <v>51</v>
      </c>
      <c r="C35" s="37" t="s">
        <v>52</v>
      </c>
      <c r="D35" s="37" t="s">
        <v>53</v>
      </c>
      <c r="E35" s="37" t="s">
        <v>27</v>
      </c>
      <c r="F35" s="37" t="s">
        <v>28</v>
      </c>
      <c r="G35" s="37" t="s">
        <v>29</v>
      </c>
      <c r="K35" s="107"/>
    </row>
    <row r="36" spans="1:11" ht="12.75" customHeight="1">
      <c r="A36" s="17"/>
      <c r="B36" s="120" t="s">
        <v>54</v>
      </c>
      <c r="C36" s="121"/>
      <c r="D36" s="121"/>
      <c r="E36" s="121"/>
      <c r="F36" s="122"/>
      <c r="G36" s="38"/>
      <c r="K36" s="107"/>
    </row>
    <row r="37" spans="1:11" ht="12.75" customHeight="1">
      <c r="A37" s="17"/>
      <c r="B37" s="123" t="s">
        <v>55</v>
      </c>
      <c r="C37" s="115" t="s">
        <v>56</v>
      </c>
      <c r="D37" s="119">
        <v>4</v>
      </c>
      <c r="E37" s="124" t="s">
        <v>57</v>
      </c>
      <c r="F37" s="125">
        <v>9000</v>
      </c>
      <c r="G37" s="39">
        <f>(D37*F37)*1.19</f>
        <v>42840</v>
      </c>
    </row>
    <row r="38" spans="1:11" ht="12.75" customHeight="1">
      <c r="A38" s="17"/>
      <c r="B38" s="126" t="s">
        <v>58</v>
      </c>
      <c r="C38" s="115"/>
      <c r="D38" s="119"/>
      <c r="E38" s="124"/>
      <c r="F38" s="125"/>
      <c r="G38" s="39">
        <f t="shared" ref="G38:G45" si="1">(D38*F38)*1.19</f>
        <v>0</v>
      </c>
    </row>
    <row r="39" spans="1:11" ht="12.75" customHeight="1">
      <c r="A39" s="17"/>
      <c r="B39" s="123" t="s">
        <v>59</v>
      </c>
      <c r="C39" s="115" t="s">
        <v>56</v>
      </c>
      <c r="D39" s="119">
        <v>1</v>
      </c>
      <c r="E39" s="124" t="s">
        <v>60</v>
      </c>
      <c r="F39" s="125">
        <v>26310</v>
      </c>
      <c r="G39" s="39">
        <f t="shared" si="1"/>
        <v>31308.899999999998</v>
      </c>
    </row>
    <row r="40" spans="1:11" ht="12.75" customHeight="1">
      <c r="A40" s="17"/>
      <c r="B40" s="126" t="s">
        <v>61</v>
      </c>
      <c r="C40" s="115"/>
      <c r="D40" s="119"/>
      <c r="E40" s="124"/>
      <c r="F40" s="125"/>
      <c r="G40" s="39">
        <f t="shared" si="1"/>
        <v>0</v>
      </c>
    </row>
    <row r="41" spans="1:11" ht="12.75" customHeight="1">
      <c r="A41" s="17"/>
      <c r="B41" s="123" t="s">
        <v>62</v>
      </c>
      <c r="C41" s="115" t="s">
        <v>63</v>
      </c>
      <c r="D41" s="119">
        <v>30</v>
      </c>
      <c r="E41" s="124" t="s">
        <v>64</v>
      </c>
      <c r="F41" s="125">
        <v>18000</v>
      </c>
      <c r="G41" s="39">
        <f t="shared" si="1"/>
        <v>642600</v>
      </c>
    </row>
    <row r="42" spans="1:11" ht="12.75" customHeight="1">
      <c r="A42" s="17"/>
      <c r="B42" s="126" t="s">
        <v>65</v>
      </c>
      <c r="C42" s="115"/>
      <c r="D42" s="119"/>
      <c r="E42" s="124"/>
      <c r="F42" s="125"/>
      <c r="G42" s="39">
        <f t="shared" si="1"/>
        <v>0</v>
      </c>
    </row>
    <row r="43" spans="1:11" ht="12.75" customHeight="1">
      <c r="A43" s="17"/>
      <c r="B43" s="123" t="s">
        <v>66</v>
      </c>
      <c r="C43" s="115" t="s">
        <v>63</v>
      </c>
      <c r="D43" s="119">
        <v>200</v>
      </c>
      <c r="E43" s="115" t="s">
        <v>60</v>
      </c>
      <c r="F43" s="125">
        <v>1280</v>
      </c>
      <c r="G43" s="39">
        <f t="shared" si="1"/>
        <v>304640</v>
      </c>
    </row>
    <row r="44" spans="1:11" ht="12.75" customHeight="1">
      <c r="A44" s="17"/>
      <c r="B44" s="40" t="s">
        <v>58</v>
      </c>
      <c r="C44" s="41"/>
      <c r="D44" s="11"/>
      <c r="E44" s="41"/>
      <c r="F44" s="39"/>
      <c r="G44" s="39">
        <f t="shared" si="1"/>
        <v>0</v>
      </c>
    </row>
    <row r="45" spans="1:11" ht="12.75" customHeight="1">
      <c r="A45" s="17"/>
      <c r="B45" s="42" t="s">
        <v>67</v>
      </c>
      <c r="C45" s="43" t="s">
        <v>68</v>
      </c>
      <c r="D45" s="44">
        <v>4</v>
      </c>
      <c r="E45" s="43" t="s">
        <v>69</v>
      </c>
      <c r="F45" s="45">
        <v>11500</v>
      </c>
      <c r="G45" s="39">
        <f t="shared" si="1"/>
        <v>54740</v>
      </c>
    </row>
    <row r="46" spans="1:11" ht="13.5" customHeight="1">
      <c r="A46" s="5"/>
      <c r="B46" s="46" t="s">
        <v>70</v>
      </c>
      <c r="C46" s="47"/>
      <c r="D46" s="47"/>
      <c r="E46" s="47"/>
      <c r="F46" s="48"/>
      <c r="G46" s="49">
        <f>SUM(G36:G45)</f>
        <v>1076128.8999999999</v>
      </c>
    </row>
    <row r="47" spans="1:11" ht="12" customHeight="1">
      <c r="A47" s="2"/>
      <c r="B47" s="34"/>
      <c r="C47" s="35"/>
      <c r="D47" s="35"/>
      <c r="E47" s="50"/>
      <c r="F47" s="36"/>
      <c r="G47" s="36"/>
    </row>
    <row r="48" spans="1:11" ht="12" customHeight="1">
      <c r="A48" s="2"/>
      <c r="B48" s="66"/>
      <c r="C48" s="66"/>
      <c r="D48" s="66"/>
      <c r="E48" s="66"/>
      <c r="F48" s="67"/>
      <c r="G48" s="67"/>
    </row>
    <row r="49" spans="1:7" ht="12" customHeight="1">
      <c r="A49" s="63"/>
      <c r="B49" s="68" t="s">
        <v>71</v>
      </c>
      <c r="C49" s="69"/>
      <c r="D49" s="69"/>
      <c r="E49" s="69"/>
      <c r="F49" s="69"/>
      <c r="G49" s="70">
        <f>G32+G46</f>
        <v>1996128.9</v>
      </c>
    </row>
    <row r="50" spans="1:7" ht="12" customHeight="1">
      <c r="A50" s="63"/>
      <c r="B50" s="71" t="s">
        <v>72</v>
      </c>
      <c r="C50" s="52"/>
      <c r="D50" s="52"/>
      <c r="E50" s="52"/>
      <c r="F50" s="52"/>
      <c r="G50" s="72">
        <f>G49*0.05</f>
        <v>99806.445000000007</v>
      </c>
    </row>
    <row r="51" spans="1:7" ht="12" customHeight="1">
      <c r="A51" s="63"/>
      <c r="B51" s="73" t="s">
        <v>73</v>
      </c>
      <c r="C51" s="51"/>
      <c r="D51" s="51"/>
      <c r="E51" s="51"/>
      <c r="F51" s="51"/>
      <c r="G51" s="74">
        <f>G50+G49</f>
        <v>2095935.345</v>
      </c>
    </row>
    <row r="52" spans="1:7" ht="12" customHeight="1">
      <c r="A52" s="63"/>
      <c r="B52" s="71" t="s">
        <v>74</v>
      </c>
      <c r="C52" s="52"/>
      <c r="D52" s="52"/>
      <c r="E52" s="52"/>
      <c r="F52" s="52"/>
      <c r="G52" s="72">
        <f>G12</f>
        <v>2040000</v>
      </c>
    </row>
    <row r="53" spans="1:7" ht="12" customHeight="1">
      <c r="A53" s="63"/>
      <c r="B53" s="75" t="s">
        <v>75</v>
      </c>
      <c r="C53" s="76"/>
      <c r="D53" s="76"/>
      <c r="E53" s="76"/>
      <c r="F53" s="76"/>
      <c r="G53" s="77">
        <f>G52-G51</f>
        <v>-55935.344999999972</v>
      </c>
    </row>
    <row r="54" spans="1:7" ht="12" customHeight="1">
      <c r="A54" s="63"/>
      <c r="B54" s="64" t="s">
        <v>76</v>
      </c>
      <c r="C54" s="65"/>
      <c r="D54" s="65"/>
      <c r="E54" s="65"/>
      <c r="F54" s="65"/>
      <c r="G54" s="60"/>
    </row>
    <row r="55" spans="1:7" ht="12.75" customHeight="1" thickBot="1">
      <c r="A55" s="63"/>
      <c r="B55" s="78"/>
      <c r="C55" s="65"/>
      <c r="D55" s="65"/>
      <c r="E55" s="65"/>
      <c r="F55" s="65"/>
      <c r="G55" s="60"/>
    </row>
    <row r="56" spans="1:7" ht="12" customHeight="1">
      <c r="A56" s="63"/>
      <c r="B56" s="90" t="s">
        <v>77</v>
      </c>
      <c r="C56" s="91"/>
      <c r="D56" s="91"/>
      <c r="E56" s="91"/>
      <c r="F56" s="92"/>
      <c r="G56" s="60"/>
    </row>
    <row r="57" spans="1:7" ht="12" customHeight="1">
      <c r="A57" s="63"/>
      <c r="B57" s="93" t="s">
        <v>78</v>
      </c>
      <c r="C57" s="62"/>
      <c r="D57" s="62"/>
      <c r="E57" s="62"/>
      <c r="F57" s="94"/>
      <c r="G57" s="60"/>
    </row>
    <row r="58" spans="1:7" ht="12" customHeight="1">
      <c r="A58" s="63"/>
      <c r="B58" s="93" t="s">
        <v>79</v>
      </c>
      <c r="C58" s="62"/>
      <c r="D58" s="62"/>
      <c r="E58" s="62"/>
      <c r="F58" s="94"/>
      <c r="G58" s="60"/>
    </row>
    <row r="59" spans="1:7" ht="12" customHeight="1">
      <c r="A59" s="63"/>
      <c r="B59" s="93" t="s">
        <v>80</v>
      </c>
      <c r="C59" s="62"/>
      <c r="D59" s="62"/>
      <c r="E59" s="62"/>
      <c r="F59" s="94"/>
      <c r="G59" s="60"/>
    </row>
    <row r="60" spans="1:7" ht="12" customHeight="1">
      <c r="A60" s="63"/>
      <c r="B60" s="93" t="s">
        <v>81</v>
      </c>
      <c r="C60" s="62"/>
      <c r="D60" s="62"/>
      <c r="E60" s="62"/>
      <c r="F60" s="94"/>
      <c r="G60" s="60"/>
    </row>
    <row r="61" spans="1:7" ht="12" customHeight="1">
      <c r="A61" s="63"/>
      <c r="B61" s="93" t="s">
        <v>82</v>
      </c>
      <c r="C61" s="62"/>
      <c r="D61" s="62"/>
      <c r="E61" s="62"/>
      <c r="F61" s="94"/>
      <c r="G61" s="60"/>
    </row>
    <row r="62" spans="1:7" ht="12.75" customHeight="1" thickBot="1">
      <c r="A62" s="63"/>
      <c r="B62" s="95" t="s">
        <v>83</v>
      </c>
      <c r="C62" s="96"/>
      <c r="D62" s="96"/>
      <c r="E62" s="96"/>
      <c r="F62" s="97"/>
      <c r="G62" s="60"/>
    </row>
    <row r="63" spans="1:7" ht="12.75" customHeight="1">
      <c r="A63" s="63"/>
      <c r="B63" s="88"/>
      <c r="C63" s="62"/>
      <c r="D63" s="62"/>
      <c r="E63" s="62"/>
      <c r="F63" s="62"/>
      <c r="G63" s="60"/>
    </row>
    <row r="64" spans="1:7" ht="15" customHeight="1" thickBot="1">
      <c r="A64" s="63"/>
      <c r="B64" s="127" t="s">
        <v>84</v>
      </c>
      <c r="C64" s="128"/>
      <c r="D64" s="87"/>
      <c r="E64" s="54"/>
      <c r="F64" s="54"/>
      <c r="G64" s="60"/>
    </row>
    <row r="65" spans="1:7" ht="12" customHeight="1">
      <c r="A65" s="63"/>
      <c r="B65" s="80" t="s">
        <v>85</v>
      </c>
      <c r="C65" s="55" t="s">
        <v>86</v>
      </c>
      <c r="D65" s="81" t="s">
        <v>87</v>
      </c>
      <c r="E65" s="54"/>
      <c r="F65" s="54"/>
      <c r="G65" s="60"/>
    </row>
    <row r="66" spans="1:7" ht="12" customHeight="1">
      <c r="A66" s="63"/>
      <c r="B66" s="82" t="s">
        <v>88</v>
      </c>
      <c r="C66" s="56">
        <f>G32</f>
        <v>920000</v>
      </c>
      <c r="D66" s="83">
        <f>(C66/C72)</f>
        <v>0.43894483777599541</v>
      </c>
      <c r="E66" s="54"/>
      <c r="F66" s="54"/>
      <c r="G66" s="60"/>
    </row>
    <row r="67" spans="1:7" ht="12" customHeight="1">
      <c r="A67" s="63"/>
      <c r="B67" s="82" t="s">
        <v>89</v>
      </c>
      <c r="C67" s="56">
        <f>G33</f>
        <v>0</v>
      </c>
      <c r="D67" s="83">
        <v>0</v>
      </c>
      <c r="E67" s="54"/>
      <c r="F67" s="54"/>
      <c r="G67" s="60"/>
    </row>
    <row r="68" spans="1:7" ht="12" customHeight="1">
      <c r="A68" s="63"/>
      <c r="B68" s="82" t="s">
        <v>90</v>
      </c>
      <c r="C68" s="56">
        <f>G34</f>
        <v>0</v>
      </c>
      <c r="D68" s="83">
        <f>(C68/C72)</f>
        <v>0</v>
      </c>
      <c r="E68" s="54"/>
      <c r="F68" s="54"/>
      <c r="G68" s="60"/>
    </row>
    <row r="69" spans="1:7" ht="12" customHeight="1">
      <c r="A69" s="63"/>
      <c r="B69" s="82" t="s">
        <v>51</v>
      </c>
      <c r="C69" s="56">
        <f>G46</f>
        <v>1076128.8999999999</v>
      </c>
      <c r="D69" s="83">
        <f>(C69/C72)</f>
        <v>0.51343611460495697</v>
      </c>
      <c r="E69" s="54"/>
      <c r="F69" s="54"/>
      <c r="G69" s="60"/>
    </row>
    <row r="70" spans="1:7" ht="12" customHeight="1">
      <c r="A70" s="63"/>
      <c r="B70" s="82" t="s">
        <v>91</v>
      </c>
      <c r="C70" s="57">
        <f>G48</f>
        <v>0</v>
      </c>
      <c r="D70" s="83">
        <f>(C70/C72)</f>
        <v>0</v>
      </c>
      <c r="E70" s="59"/>
      <c r="F70" s="59"/>
      <c r="G70" s="60"/>
    </row>
    <row r="71" spans="1:7" ht="12" customHeight="1">
      <c r="A71" s="63"/>
      <c r="B71" s="82" t="s">
        <v>92</v>
      </c>
      <c r="C71" s="57">
        <f>G50</f>
        <v>99806.445000000007</v>
      </c>
      <c r="D71" s="83">
        <f>(C71/C72)</f>
        <v>4.7619047619047623E-2</v>
      </c>
      <c r="E71" s="59"/>
      <c r="F71" s="59"/>
      <c r="G71" s="60"/>
    </row>
    <row r="72" spans="1:7" ht="12.75" customHeight="1" thickBot="1">
      <c r="A72" s="63"/>
      <c r="B72" s="84" t="s">
        <v>93</v>
      </c>
      <c r="C72" s="85">
        <f>SUM(C66:C71)</f>
        <v>2095935.345</v>
      </c>
      <c r="D72" s="86">
        <f>SUM(D66:D71)</f>
        <v>1</v>
      </c>
      <c r="E72" s="59"/>
      <c r="F72" s="59"/>
      <c r="G72" s="60"/>
    </row>
    <row r="73" spans="1:7" ht="12" customHeight="1">
      <c r="A73" s="63"/>
      <c r="B73" s="78"/>
      <c r="C73" s="65"/>
      <c r="D73" s="65"/>
      <c r="E73" s="65"/>
      <c r="F73" s="65"/>
      <c r="G73" s="60"/>
    </row>
    <row r="74" spans="1:7" ht="12.75" customHeight="1">
      <c r="A74" s="63"/>
      <c r="B74" s="79"/>
      <c r="C74" s="65"/>
      <c r="D74" s="65"/>
      <c r="E74" s="65"/>
      <c r="F74" s="65"/>
      <c r="G74" s="60"/>
    </row>
    <row r="75" spans="1:7" ht="12" customHeight="1" thickBot="1">
      <c r="A75" s="53"/>
      <c r="B75" s="99"/>
      <c r="C75" s="100" t="s">
        <v>94</v>
      </c>
      <c r="D75" s="101"/>
      <c r="E75" s="102"/>
      <c r="F75" s="58"/>
      <c r="G75" s="60"/>
    </row>
    <row r="76" spans="1:7" ht="12" customHeight="1">
      <c r="A76" s="63"/>
      <c r="B76" s="103" t="s">
        <v>95</v>
      </c>
      <c r="C76" s="104">
        <v>16000</v>
      </c>
      <c r="D76" s="104">
        <v>17000</v>
      </c>
      <c r="E76" s="105">
        <v>18000</v>
      </c>
      <c r="F76" s="98"/>
      <c r="G76" s="61"/>
    </row>
    <row r="77" spans="1:7" ht="12.75" customHeight="1" thickBot="1">
      <c r="A77" s="63"/>
      <c r="B77" s="84" t="s">
        <v>96</v>
      </c>
      <c r="C77" s="85">
        <f>(G51/C76)</f>
        <v>130.99595906249999</v>
      </c>
      <c r="D77" s="85">
        <f>(G51/D76)</f>
        <v>123.2903144117647</v>
      </c>
      <c r="E77" s="106">
        <f>(G51/E76)</f>
        <v>116.44085250000001</v>
      </c>
      <c r="F77" s="98"/>
      <c r="G77" s="61"/>
    </row>
    <row r="78" spans="1:7" ht="15.6" customHeight="1">
      <c r="A78" s="63"/>
      <c r="B78" s="89" t="s">
        <v>97</v>
      </c>
      <c r="C78" s="62"/>
      <c r="D78" s="62"/>
      <c r="E78" s="62"/>
      <c r="F78" s="62"/>
      <c r="G78" s="62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2022-06-29T14:26:16Z</dcterms:modified>
  <cp:category/>
  <cp:contentStatus/>
</cp:coreProperties>
</file>