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0" yWindow="0" windowWidth="19200" windowHeight="7020"/>
  </bookViews>
  <sheets>
    <sheet name="Plantas 16 x 17" sheetId="1" r:id="rId1"/>
    <sheet name="Hoja 1" sheetId="2" r:id="rId2"/>
  </sheets>
  <definedNames>
    <definedName name="_xlnm.Print_Area" localSheetId="0">'Plantas 16 x 17'!$B$1:$G$89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79" i="1" s="1"/>
  <c r="G53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4" i="1"/>
  <c r="G52" i="1"/>
  <c r="G51" i="1"/>
  <c r="G49" i="1"/>
  <c r="G48" i="1"/>
  <c r="F47" i="1"/>
  <c r="G47" i="1" s="1"/>
  <c r="G42" i="1"/>
  <c r="G21" i="1"/>
  <c r="G44" i="1" l="1"/>
  <c r="G54" i="1" s="1"/>
  <c r="C80" i="1" s="1"/>
  <c r="G22" i="1" l="1"/>
  <c r="G23" i="1" l="1"/>
  <c r="G24" i="1" l="1"/>
  <c r="G25" i="1" l="1"/>
  <c r="G26" i="1" l="1"/>
  <c r="G27" i="1" l="1"/>
  <c r="G28" i="1" l="1"/>
  <c r="G61" i="1" s="1"/>
  <c r="G62" i="1" l="1"/>
  <c r="C77" i="1"/>
  <c r="G63" i="1" l="1"/>
  <c r="G65" i="1" s="1"/>
  <c r="C82" i="1"/>
  <c r="C83" i="1" s="1"/>
  <c r="D88" i="1" l="1"/>
  <c r="C88" i="1"/>
  <c r="E88" i="1"/>
  <c r="D82" i="1"/>
  <c r="D79" i="1"/>
  <c r="D81" i="1"/>
  <c r="D80" i="1"/>
  <c r="D77" i="1"/>
  <c r="D83" i="1" l="1"/>
</calcChain>
</file>

<file path=xl/sharedStrings.xml><?xml version="1.0" encoding="utf-8"?>
<sst xmlns="http://schemas.openxmlformats.org/spreadsheetml/2006/main" count="217" uniqueCount="141">
  <si>
    <t>RUBRO O CULTIVO</t>
  </si>
  <si>
    <t>VIVERO</t>
  </si>
  <si>
    <t>VARIEDAD</t>
  </si>
  <si>
    <t>PLANTAS ORNAMENTALES MACETA 16 X 17</t>
  </si>
  <si>
    <t>FECHA ESTIMADA  PRECIO VENTA</t>
  </si>
  <si>
    <t>NIVEL TECNOLÓGICO</t>
  </si>
  <si>
    <t>PRECIO ESPERADO ($/un)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</si>
  <si>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</si>
  <si>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</si>
  <si>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</si>
  <si>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</si>
  <si>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</si>
  <si>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</si>
  <si>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</si>
  <si>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</si>
  <si>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</si>
  <si>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</si>
  <si>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</si>
  <si>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</si>
  <si>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</si>
  <si>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</si>
  <si>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</si>
  <si>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</si>
  <si>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</si>
  <si>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</si>
  <si>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</si>
  <si>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Vaporización</t>
  </si>
  <si>
    <t>Acarreo y acomodo de bolsas</t>
  </si>
  <si>
    <t>12</t>
  </si>
  <si>
    <t>Transplante</t>
  </si>
  <si>
    <t>Riego y fertirrigación</t>
  </si>
  <si>
    <t>18</t>
  </si>
  <si>
    <t>Aplicación de pesticidas</t>
  </si>
  <si>
    <t>2</t>
  </si>
  <si>
    <t>Control de maleza</t>
  </si>
  <si>
    <t>3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</si>
  <si>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</si>
  <si>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</si>
  <si>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</si>
  <si>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</si>
  <si>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</si>
  <si>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Subtotal Jornadas Hombre</t>
  </si>
  <si>
    <t>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</si>
  <si>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</si>
  <si>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</si>
  <si>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</si>
  <si>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</si>
  <si>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</si>
  <si>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</si>
  <si>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m3</t>
  </si>
  <si>
    <t>kg</t>
  </si>
  <si>
    <t>Kg</t>
  </si>
  <si>
    <t>Lt.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</si>
  <si>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</si>
  <si>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</si>
  <si>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</si>
  <si>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</si>
  <si>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</si>
  <si>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</si>
  <si>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</si>
  <si>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</si>
  <si>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</si>
  <si>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</si>
  <si>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</si>
  <si>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</si>
  <si>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</si>
  <si>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</si>
  <si>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</si>
  <si>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</si>
  <si>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</si>
  <si>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</si>
  <si>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</si>
  <si>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</si>
  <si>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</si>
  <si>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</si>
  <si>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ESCENARIOS COSTO UNITARIO  ($/planta)</t>
  </si>
  <si>
    <t>plantas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</si>
  <si>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</si>
  <si>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</si>
  <si>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</si>
  <si>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</si>
  <si>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</si>
  <si>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</si>
  <si>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</si>
  <si>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</si>
  <si>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</si>
  <si>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</si>
  <si>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</si>
  <si>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</si>
  <si>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</si>
  <si>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</si>
  <si>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</si>
  <si>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</si>
  <si>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</si>
  <si>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</si>
  <si>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</si>
  <si>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</si>
  <si>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</si>
  <si>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</si>
  <si>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</si>
  <si>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</si>
  <si>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</si>
  <si>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</si>
  <si>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>Total JH</t>
  </si>
  <si>
    <t>COSTOS DIRECTOS DE PRODUCCIÓN POR 2000 m2 (INCLUYE IVA)</t>
  </si>
  <si>
    <t>RENDIMIENTO plantas/2000 m2 (3 inv,)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</si>
  <si>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</si>
  <si>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JM</t>
  </si>
  <si>
    <t>Subtotal Costo Animal</t>
  </si>
  <si>
    <t>Costo unitario ($/plant) (*)</t>
  </si>
  <si>
    <t>COSTO TOTAL</t>
  </si>
  <si>
    <t>TODO EL AÑO</t>
  </si>
  <si>
    <t xml:space="preserve">MEDIO </t>
  </si>
  <si>
    <t>MAULE</t>
  </si>
  <si>
    <t>HELADA-SEQIUA-ENFERMEDADES</t>
  </si>
  <si>
    <t>COMERCIANTES-MAYORISTAS-PAISAJISTAS</t>
  </si>
  <si>
    <t xml:space="preserve">MEZCLA DE SUSTRATO </t>
  </si>
  <si>
    <t>ACARREO Y ACOMODO DE BOLSAS</t>
  </si>
  <si>
    <t>TRANSPLANTE</t>
  </si>
  <si>
    <t>RIEGO Y FERTILIZACION</t>
  </si>
  <si>
    <t>APLICACIÓN DE FITOSANITARIOS</t>
  </si>
  <si>
    <t>CONTROL DE MALEZA</t>
  </si>
  <si>
    <t>PREPARACIÓN DE PEDIDOS</t>
  </si>
  <si>
    <t>N/A</t>
  </si>
  <si>
    <t>PREPARACION DE SUELOS</t>
  </si>
  <si>
    <t>SUSTRATO (CAPOTILLO ARROZ-GUANO)</t>
  </si>
  <si>
    <t>SEMILLAS</t>
  </si>
  <si>
    <t>BOLSAS DE 16 X 17</t>
  </si>
  <si>
    <t>ENRRAIZANTES</t>
  </si>
  <si>
    <t>FERTILIZANTES</t>
  </si>
  <si>
    <t>ULTRASOL MULTIPROPOSITO</t>
  </si>
  <si>
    <t>FERTILIZANTE FOLIAR</t>
  </si>
  <si>
    <t>PESTICIDAS</t>
  </si>
  <si>
    <t>FUNGICIDAS</t>
  </si>
  <si>
    <t>INCENTICIDAS</t>
  </si>
  <si>
    <t>HERBICIDAS</t>
  </si>
  <si>
    <t>Rendimiento (plantas x 1 inv/año)</t>
  </si>
  <si>
    <t>JUNIO-2022</t>
  </si>
  <si>
    <t>NITRATO DE K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</si>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</sst>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3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8">
    <xf numFmtId="0" fontId="0" fillId="0" borderId="0" xfId="0" applyFont="1" applyAlignment="1"/>
    <xf numFmtId="0" fontId="0" fillId="0" borderId="0" xfId="0" applyFont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" fontId="6" fillId="0" borderId="0" xfId="0" applyNumberFormat="1" applyFont="1"/>
    <xf numFmtId="0" fontId="3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2" borderId="3" xfId="0" applyFont="1" applyFill="1" applyBorder="1"/>
    <xf numFmtId="0" fontId="0" fillId="0" borderId="3" xfId="0" applyFont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0" fontId="0" fillId="0" borderId="3" xfId="0" applyFont="1" applyBorder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0" fontId="10" fillId="0" borderId="0" xfId="0" applyFont="1" applyAlignme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0" fontId="1" fillId="0" borderId="3" xfId="0" applyFont="1" applyBorder="1" applyAlignment="1"/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 applyAlignment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49" fontId="1" fillId="8" borderId="4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showGridLines="0" tabSelected="1" workbookViewId="0">
      <selection activeCell="C13" sqref="C13:C14"/>
    </sheetView>
  </sheetViews>
  <sheetFormatPr baseColWidth="10" defaultColWidth="14.42578125" defaultRowHeight="15" customHeight="1"/>
  <cols>
    <col min="1" max="1" width="8" style="29" customWidth="1"/>
    <col min="2" max="2" width="23" style="70" customWidth="1"/>
    <col min="3" max="3" width="19.5703125" style="70" customWidth="1"/>
    <col min="4" max="4" width="9.42578125" style="70" customWidth="1"/>
    <col min="5" max="5" width="14.42578125" style="70" customWidth="1"/>
    <col min="6" max="6" width="11" style="70" customWidth="1"/>
    <col min="7" max="7" width="12.42578125" style="70" customWidth="1"/>
    <col min="8" max="8" width="10.85546875" style="70" customWidth="1"/>
    <col min="9" max="26" width="10.85546875" customWidth="1"/>
  </cols>
  <sheetData>
    <row r="1" spans="1:26" ht="15" customHeight="1">
      <c r="A1" s="24"/>
      <c r="B1" s="26"/>
      <c r="C1" s="26"/>
      <c r="D1" s="26"/>
      <c r="E1" s="26"/>
      <c r="F1" s="26"/>
      <c r="G1" s="26"/>
      <c r="H1" s="5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2"/>
      <c r="W1" s="22"/>
      <c r="X1" s="22"/>
      <c r="Y1" s="22"/>
      <c r="Z1" s="22"/>
    </row>
    <row r="2" spans="1:26" ht="15" customHeight="1">
      <c r="A2" s="24"/>
      <c r="B2" s="26"/>
      <c r="C2" s="26"/>
      <c r="D2" s="26"/>
      <c r="E2" s="26"/>
      <c r="F2" s="26"/>
      <c r="G2" s="26"/>
      <c r="H2" s="5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2"/>
      <c r="W2" s="22"/>
      <c r="X2" s="22"/>
      <c r="Y2" s="22"/>
      <c r="Z2" s="22"/>
    </row>
    <row r="3" spans="1:26" ht="15" customHeight="1">
      <c r="A3" s="24"/>
      <c r="B3" s="26"/>
      <c r="C3" s="26"/>
      <c r="D3" s="26"/>
      <c r="E3" s="26"/>
      <c r="F3" s="26"/>
      <c r="G3" s="26"/>
      <c r="H3" s="5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2"/>
      <c r="W3" s="22"/>
      <c r="X3" s="22"/>
      <c r="Y3" s="22"/>
      <c r="Z3" s="22"/>
    </row>
    <row r="4" spans="1:26" ht="15" customHeight="1">
      <c r="A4" s="24"/>
      <c r="B4" s="26"/>
      <c r="C4" s="26"/>
      <c r="D4" s="26"/>
      <c r="E4" s="26"/>
      <c r="F4" s="26"/>
      <c r="G4" s="26"/>
      <c r="H4" s="5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2"/>
      <c r="W4" s="22"/>
      <c r="X4" s="22"/>
      <c r="Y4" s="22"/>
      <c r="Z4" s="22"/>
    </row>
    <row r="5" spans="1:26" ht="15" customHeight="1">
      <c r="A5" s="24"/>
      <c r="B5" s="26"/>
      <c r="C5" s="26"/>
      <c r="D5" s="26"/>
      <c r="E5" s="26"/>
      <c r="F5" s="26"/>
      <c r="G5" s="26"/>
      <c r="H5" s="5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2"/>
      <c r="W5" s="22"/>
      <c r="X5" s="22"/>
      <c r="Y5" s="22"/>
      <c r="Z5" s="22"/>
    </row>
    <row r="6" spans="1:26" ht="15" customHeight="1">
      <c r="A6" s="24"/>
      <c r="B6" s="26"/>
      <c r="C6" s="26"/>
      <c r="D6" s="26"/>
      <c r="E6" s="26"/>
      <c r="F6" s="26"/>
      <c r="G6" s="26"/>
      <c r="H6" s="5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2"/>
      <c r="W6" s="22"/>
      <c r="X6" s="22"/>
      <c r="Y6" s="22"/>
      <c r="Z6" s="22"/>
    </row>
    <row r="7" spans="1:26" ht="15" customHeight="1">
      <c r="A7" s="24"/>
      <c r="B7" s="26"/>
      <c r="C7" s="26"/>
      <c r="D7" s="26"/>
      <c r="E7" s="26"/>
      <c r="F7" s="26"/>
      <c r="G7" s="26"/>
      <c r="H7" s="5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2"/>
      <c r="W7" s="22"/>
      <c r="X7" s="22"/>
      <c r="Y7" s="22"/>
      <c r="Z7" s="22"/>
    </row>
    <row r="8" spans="1:26" ht="15" customHeight="1">
      <c r="A8" s="24"/>
      <c r="B8" s="26"/>
      <c r="C8" s="26"/>
      <c r="D8" s="26"/>
      <c r="E8" s="26"/>
      <c r="F8" s="26"/>
      <c r="G8" s="26"/>
      <c r="H8" s="5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2"/>
      <c r="Y8" s="22"/>
      <c r="Z8" s="22"/>
    </row>
    <row r="9" spans="1:26" s="42" customFormat="1" ht="12" customHeight="1">
      <c r="A9" s="40"/>
      <c r="B9" s="51" t="s">
        <v>0</v>
      </c>
      <c r="C9" s="52" t="s">
        <v>1</v>
      </c>
      <c r="D9" s="53"/>
      <c r="E9" s="142" t="s">
        <v>105</v>
      </c>
      <c r="F9" s="139"/>
      <c r="G9" s="54">
        <v>28000</v>
      </c>
      <c r="H9" s="55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6" ht="25.5">
      <c r="A10" s="24"/>
      <c r="B10" s="30" t="s">
        <v>2</v>
      </c>
      <c r="C10" s="31" t="s">
        <v>3</v>
      </c>
      <c r="D10" s="26"/>
      <c r="E10" s="143" t="s">
        <v>4</v>
      </c>
      <c r="F10" s="137"/>
      <c r="G10" s="33" t="s">
        <v>111</v>
      </c>
      <c r="H10" s="5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24"/>
      <c r="B11" s="30" t="s">
        <v>5</v>
      </c>
      <c r="C11" s="32" t="s">
        <v>112</v>
      </c>
      <c r="D11" s="26"/>
      <c r="E11" s="144" t="s">
        <v>6</v>
      </c>
      <c r="F11" s="137"/>
      <c r="G11" s="118">
        <v>220</v>
      </c>
      <c r="H11" s="5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4"/>
      <c r="B12" s="30" t="s">
        <v>7</v>
      </c>
      <c r="C12" s="31" t="s">
        <v>113</v>
      </c>
      <c r="D12" s="26"/>
      <c r="E12" s="34" t="s">
        <v>8</v>
      </c>
      <c r="F12" s="35"/>
      <c r="G12" s="36">
        <v>8077500</v>
      </c>
      <c r="H12" s="5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>
      <c r="A13" s="24"/>
      <c r="B13" s="30" t="s">
        <v>9</v>
      </c>
      <c r="C13" s="147" t="s">
        <v>139</v>
      </c>
      <c r="D13" s="26"/>
      <c r="E13" s="144" t="s">
        <v>10</v>
      </c>
      <c r="F13" s="137"/>
      <c r="G13" s="37" t="s">
        <v>115</v>
      </c>
      <c r="H13" s="5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4"/>
      <c r="B14" s="30" t="s">
        <v>11</v>
      </c>
      <c r="C14" s="147" t="s">
        <v>140</v>
      </c>
      <c r="D14" s="26"/>
      <c r="E14" s="144" t="s">
        <v>12</v>
      </c>
      <c r="F14" s="137"/>
      <c r="G14" s="38" t="s">
        <v>111</v>
      </c>
      <c r="H14" s="5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>
      <c r="A15" s="24"/>
      <c r="B15" s="30" t="s">
        <v>13</v>
      </c>
      <c r="C15" s="32" t="s">
        <v>137</v>
      </c>
      <c r="D15" s="26"/>
      <c r="E15" s="136" t="s">
        <v>14</v>
      </c>
      <c r="F15" s="137"/>
      <c r="G15" s="39" t="s">
        <v>114</v>
      </c>
      <c r="H15" s="5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24"/>
      <c r="B16" s="27"/>
      <c r="C16" s="56"/>
      <c r="D16" s="26"/>
      <c r="E16" s="26"/>
      <c r="F16" s="26"/>
      <c r="G16" s="57"/>
      <c r="H16" s="5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2" customFormat="1" ht="12" customHeight="1">
      <c r="A17" s="40"/>
      <c r="B17" s="138" t="s">
        <v>104</v>
      </c>
      <c r="C17" s="139"/>
      <c r="D17" s="139"/>
      <c r="E17" s="139"/>
      <c r="F17" s="139"/>
      <c r="G17" s="139"/>
      <c r="H17" s="55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42" customFormat="1" ht="12" customHeight="1">
      <c r="A18" s="40"/>
      <c r="B18" s="53"/>
      <c r="C18" s="72"/>
      <c r="D18" s="72"/>
      <c r="E18" s="72"/>
      <c r="F18" s="53"/>
      <c r="G18" s="53"/>
      <c r="H18" s="55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42" customFormat="1" ht="12" customHeight="1">
      <c r="A19" s="40"/>
      <c r="B19" s="58" t="s">
        <v>15</v>
      </c>
      <c r="C19" s="66"/>
      <c r="D19" s="66"/>
      <c r="E19" s="66"/>
      <c r="F19" s="66"/>
      <c r="G19" s="66"/>
      <c r="H19" s="55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42" customFormat="1" ht="24" customHeight="1">
      <c r="A20" s="40"/>
      <c r="B20" s="60" t="s">
        <v>16</v>
      </c>
      <c r="C20" s="60" t="s">
        <v>17</v>
      </c>
      <c r="D20" s="60" t="s">
        <v>18</v>
      </c>
      <c r="E20" s="60" t="s">
        <v>19</v>
      </c>
      <c r="F20" s="60" t="s">
        <v>20</v>
      </c>
      <c r="G20" s="60" t="s">
        <v>21</v>
      </c>
      <c r="H20" s="55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12.75" customHeight="1">
      <c r="A21" s="24"/>
      <c r="B21" s="43" t="s">
        <v>116</v>
      </c>
      <c r="C21" s="37" t="s">
        <v>23</v>
      </c>
      <c r="D21" s="37" t="s">
        <v>24</v>
      </c>
      <c r="E21" s="39" t="s">
        <v>25</v>
      </c>
      <c r="F21" s="36">
        <v>30000</v>
      </c>
      <c r="G21" s="36">
        <f t="shared" ref="G21:G27" si="0">F21*D21</f>
        <v>270000</v>
      </c>
      <c r="H21" s="5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>
      <c r="A22" s="24"/>
      <c r="B22" s="43" t="s">
        <v>117</v>
      </c>
      <c r="C22" s="37" t="s">
        <v>23</v>
      </c>
      <c r="D22" s="37" t="s">
        <v>28</v>
      </c>
      <c r="E22" s="39" t="s">
        <v>25</v>
      </c>
      <c r="F22" s="36">
        <v>30000</v>
      </c>
      <c r="G22" s="36">
        <f t="shared" si="0"/>
        <v>360000</v>
      </c>
      <c r="H22" s="5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4"/>
      <c r="B23" s="43" t="s">
        <v>118</v>
      </c>
      <c r="C23" s="37" t="s">
        <v>23</v>
      </c>
      <c r="D23" s="37" t="s">
        <v>28</v>
      </c>
      <c r="E23" s="39" t="s">
        <v>25</v>
      </c>
      <c r="F23" s="36">
        <v>30000</v>
      </c>
      <c r="G23" s="36">
        <f t="shared" si="0"/>
        <v>360000</v>
      </c>
      <c r="H23" s="5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4"/>
      <c r="B24" s="43" t="s">
        <v>119</v>
      </c>
      <c r="C24" s="37" t="s">
        <v>23</v>
      </c>
      <c r="D24" s="37" t="s">
        <v>31</v>
      </c>
      <c r="E24" s="39" t="s">
        <v>25</v>
      </c>
      <c r="F24" s="36">
        <v>30000</v>
      </c>
      <c r="G24" s="36">
        <f t="shared" si="0"/>
        <v>540000</v>
      </c>
      <c r="H24" s="5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24"/>
      <c r="B25" s="43" t="s">
        <v>120</v>
      </c>
      <c r="C25" s="37" t="s">
        <v>23</v>
      </c>
      <c r="D25" s="37" t="s">
        <v>33</v>
      </c>
      <c r="E25" s="39" t="s">
        <v>25</v>
      </c>
      <c r="F25" s="36">
        <v>30000</v>
      </c>
      <c r="G25" s="36">
        <f t="shared" si="0"/>
        <v>60000</v>
      </c>
      <c r="H25" s="5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4"/>
      <c r="B26" s="43" t="s">
        <v>121</v>
      </c>
      <c r="C26" s="37" t="s">
        <v>23</v>
      </c>
      <c r="D26" s="37" t="s">
        <v>35</v>
      </c>
      <c r="E26" s="39" t="s">
        <v>25</v>
      </c>
      <c r="F26" s="36">
        <v>30000</v>
      </c>
      <c r="G26" s="36">
        <f t="shared" si="0"/>
        <v>90000</v>
      </c>
      <c r="H26" s="5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24"/>
      <c r="B27" s="43" t="s">
        <v>122</v>
      </c>
      <c r="C27" s="37" t="s">
        <v>23</v>
      </c>
      <c r="D27" s="37" t="s">
        <v>35</v>
      </c>
      <c r="E27" s="39" t="s">
        <v>25</v>
      </c>
      <c r="F27" s="36">
        <v>30000</v>
      </c>
      <c r="G27" s="36">
        <f t="shared" si="0"/>
        <v>90000</v>
      </c>
      <c r="H27" s="5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42" customFormat="1" ht="12.75" customHeight="1">
      <c r="A28" s="40"/>
      <c r="B28" s="73" t="s">
        <v>41</v>
      </c>
      <c r="C28" s="74"/>
      <c r="D28" s="74"/>
      <c r="E28" s="74"/>
      <c r="F28" s="75"/>
      <c r="G28" s="76">
        <f>SUM(G21:G27)</f>
        <v>1770000</v>
      </c>
      <c r="H28" s="55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s="42" customFormat="1" ht="12" customHeight="1">
      <c r="A29" s="40"/>
      <c r="B29" s="53"/>
      <c r="C29" s="53"/>
      <c r="D29" s="53"/>
      <c r="E29" s="53"/>
      <c r="F29" s="77"/>
      <c r="G29" s="77"/>
      <c r="H29" s="55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s="42" customFormat="1" ht="12" customHeight="1">
      <c r="A30" s="40"/>
      <c r="B30" s="58" t="s">
        <v>42</v>
      </c>
      <c r="C30" s="78"/>
      <c r="D30" s="78"/>
      <c r="E30" s="78"/>
      <c r="F30" s="66"/>
      <c r="G30" s="66"/>
      <c r="H30" s="55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s="42" customFormat="1" ht="24" customHeight="1">
      <c r="A31" s="40"/>
      <c r="B31" s="71" t="s">
        <v>16</v>
      </c>
      <c r="C31" s="60" t="s">
        <v>17</v>
      </c>
      <c r="D31" s="60" t="s">
        <v>18</v>
      </c>
      <c r="E31" s="71" t="s">
        <v>19</v>
      </c>
      <c r="F31" s="60" t="s">
        <v>20</v>
      </c>
      <c r="G31" s="71" t="s">
        <v>21</v>
      </c>
      <c r="H31" s="55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42" customFormat="1" ht="12" customHeight="1">
      <c r="A32" s="40"/>
      <c r="B32" s="119" t="s">
        <v>123</v>
      </c>
      <c r="C32" s="80"/>
      <c r="D32" s="80"/>
      <c r="E32" s="80"/>
      <c r="F32" s="79"/>
      <c r="G32" s="79"/>
      <c r="H32" s="55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s="42" customFormat="1" ht="12" customHeight="1">
      <c r="A33" s="40"/>
      <c r="B33" s="73" t="s">
        <v>108</v>
      </c>
      <c r="C33" s="74"/>
      <c r="D33" s="74"/>
      <c r="E33" s="74"/>
      <c r="F33" s="75"/>
      <c r="G33" s="75"/>
      <c r="H33" s="55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ht="12" customHeight="1">
      <c r="A34" s="24"/>
      <c r="B34" s="26"/>
      <c r="C34" s="26"/>
      <c r="D34" s="26"/>
      <c r="E34" s="26"/>
      <c r="F34" s="28"/>
      <c r="G34" s="28"/>
      <c r="H34" s="5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24"/>
      <c r="B35" s="81" t="s">
        <v>43</v>
      </c>
      <c r="C35" s="61"/>
      <c r="D35" s="61"/>
      <c r="E35" s="61"/>
      <c r="F35" s="59"/>
      <c r="G35" s="59"/>
      <c r="H35" s="5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4"/>
      <c r="B36" s="71" t="s">
        <v>16</v>
      </c>
      <c r="C36" s="71" t="s">
        <v>17</v>
      </c>
      <c r="D36" s="71" t="s">
        <v>18</v>
      </c>
      <c r="E36" s="71" t="s">
        <v>19</v>
      </c>
      <c r="F36" s="60" t="s">
        <v>20</v>
      </c>
      <c r="G36" s="71" t="s">
        <v>21</v>
      </c>
      <c r="H36" s="5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24"/>
      <c r="B37" s="43" t="s">
        <v>124</v>
      </c>
      <c r="C37" s="37" t="s">
        <v>107</v>
      </c>
      <c r="D37" s="82">
        <v>1</v>
      </c>
      <c r="E37" s="39" t="s">
        <v>25</v>
      </c>
      <c r="F37" s="36">
        <v>100000</v>
      </c>
      <c r="G37" s="36">
        <f>F37*D37</f>
        <v>100000</v>
      </c>
      <c r="H37" s="5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42" customFormat="1" ht="12.75" customHeight="1">
      <c r="A38" s="40"/>
      <c r="B38" s="73" t="s">
        <v>44</v>
      </c>
      <c r="C38" s="74"/>
      <c r="D38" s="74"/>
      <c r="E38" s="74"/>
      <c r="F38" s="75"/>
      <c r="G38" s="76">
        <f>SUM(G37)</f>
        <v>100000</v>
      </c>
      <c r="H38" s="55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ht="12" customHeight="1">
      <c r="A39" s="24"/>
      <c r="B39" s="26"/>
      <c r="C39" s="26"/>
      <c r="D39" s="26"/>
      <c r="E39" s="26"/>
      <c r="F39" s="28"/>
      <c r="G39" s="28"/>
      <c r="H39" s="5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42" customFormat="1" ht="12" customHeight="1">
      <c r="A40" s="40"/>
      <c r="B40" s="58" t="s">
        <v>45</v>
      </c>
      <c r="C40" s="78"/>
      <c r="D40" s="78"/>
      <c r="E40" s="78"/>
      <c r="F40" s="66"/>
      <c r="G40" s="66"/>
      <c r="H40" s="55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s="42" customFormat="1" ht="24" customHeight="1">
      <c r="A41" s="40"/>
      <c r="B41" s="60" t="s">
        <v>46</v>
      </c>
      <c r="C41" s="60" t="s">
        <v>47</v>
      </c>
      <c r="D41" s="60" t="s">
        <v>48</v>
      </c>
      <c r="E41" s="60" t="s">
        <v>19</v>
      </c>
      <c r="F41" s="60" t="s">
        <v>20</v>
      </c>
      <c r="G41" s="60" t="s">
        <v>21</v>
      </c>
      <c r="H41" s="55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21.6" customHeight="1">
      <c r="A42" s="24"/>
      <c r="B42" s="83" t="s">
        <v>125</v>
      </c>
      <c r="C42" s="85" t="s">
        <v>49</v>
      </c>
      <c r="D42" s="86">
        <v>30</v>
      </c>
      <c r="E42" s="85" t="s">
        <v>25</v>
      </c>
      <c r="F42" s="96">
        <v>32000</v>
      </c>
      <c r="G42" s="95">
        <f t="shared" ref="G42:G44" si="1">F42*D42</f>
        <v>960000</v>
      </c>
      <c r="H42" s="5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24"/>
      <c r="B43" s="34" t="s">
        <v>126</v>
      </c>
      <c r="C43" s="87" t="s">
        <v>51</v>
      </c>
      <c r="D43" s="35">
        <v>15</v>
      </c>
      <c r="E43" s="87" t="s">
        <v>25</v>
      </c>
      <c r="F43" s="88">
        <v>20000</v>
      </c>
      <c r="G43" s="88">
        <f>D43*F43</f>
        <v>300000</v>
      </c>
      <c r="H43" s="5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24"/>
      <c r="B44" s="34" t="s">
        <v>127</v>
      </c>
      <c r="C44" s="89" t="s">
        <v>50</v>
      </c>
      <c r="D44" s="35">
        <v>150</v>
      </c>
      <c r="E44" s="89" t="s">
        <v>25</v>
      </c>
      <c r="F44" s="88">
        <v>1900</v>
      </c>
      <c r="G44" s="88">
        <f t="shared" si="1"/>
        <v>285000</v>
      </c>
      <c r="H44" s="5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3" customFormat="1" ht="12.75" customHeight="1">
      <c r="A45" s="24"/>
      <c r="B45" s="34" t="s">
        <v>128</v>
      </c>
      <c r="C45" s="89" t="s">
        <v>51</v>
      </c>
      <c r="D45" s="35">
        <v>10</v>
      </c>
      <c r="E45" s="89" t="s">
        <v>25</v>
      </c>
      <c r="F45" s="88">
        <v>3000</v>
      </c>
      <c r="G45" s="88">
        <f>D45*F45</f>
        <v>30000</v>
      </c>
      <c r="H45" s="5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24"/>
      <c r="B46" s="84" t="s">
        <v>129</v>
      </c>
      <c r="C46" s="89"/>
      <c r="D46" s="35"/>
      <c r="E46" s="89"/>
      <c r="F46" s="88"/>
      <c r="G46" s="88"/>
      <c r="H46" s="5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24"/>
      <c r="B47" s="94" t="s">
        <v>130</v>
      </c>
      <c r="C47" s="87" t="s">
        <v>51</v>
      </c>
      <c r="D47" s="35">
        <v>6</v>
      </c>
      <c r="E47" s="87" t="s">
        <v>25</v>
      </c>
      <c r="F47" s="88">
        <f>33000/25</f>
        <v>1320</v>
      </c>
      <c r="G47" s="88">
        <f t="shared" ref="G47" si="2">(D47*F47)</f>
        <v>7920</v>
      </c>
      <c r="H47" s="5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24"/>
      <c r="B48" s="94" t="s">
        <v>138</v>
      </c>
      <c r="C48" s="89" t="s">
        <v>50</v>
      </c>
      <c r="D48" s="35">
        <v>6</v>
      </c>
      <c r="E48" s="89" t="s">
        <v>25</v>
      </c>
      <c r="F48" s="88">
        <v>1880</v>
      </c>
      <c r="G48" s="88">
        <f>F48*D48</f>
        <v>11280</v>
      </c>
      <c r="H48" s="5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24"/>
      <c r="B49" s="94" t="s">
        <v>131</v>
      </c>
      <c r="C49" s="87" t="s">
        <v>52</v>
      </c>
      <c r="D49" s="35">
        <v>4</v>
      </c>
      <c r="E49" s="87" t="s">
        <v>25</v>
      </c>
      <c r="F49" s="88">
        <v>18000</v>
      </c>
      <c r="G49" s="88">
        <f t="shared" ref="G49" si="3">(D49*F49)</f>
        <v>72000</v>
      </c>
      <c r="H49" s="5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24"/>
      <c r="B50" s="84" t="s">
        <v>132</v>
      </c>
      <c r="C50" s="89"/>
      <c r="D50" s="35"/>
      <c r="E50" s="89"/>
      <c r="F50" s="88"/>
      <c r="G50" s="88"/>
      <c r="H50" s="5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24"/>
      <c r="B51" s="34" t="s">
        <v>133</v>
      </c>
      <c r="C51" s="87" t="s">
        <v>53</v>
      </c>
      <c r="D51" s="35">
        <v>3</v>
      </c>
      <c r="E51" s="87" t="s">
        <v>25</v>
      </c>
      <c r="F51" s="88">
        <v>15000</v>
      </c>
      <c r="G51" s="88">
        <f t="shared" ref="G51:G52" si="4">F51*D51</f>
        <v>45000</v>
      </c>
      <c r="H51" s="5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24"/>
      <c r="B52" s="34" t="s">
        <v>134</v>
      </c>
      <c r="C52" s="87" t="s">
        <v>53</v>
      </c>
      <c r="D52" s="35">
        <v>4</v>
      </c>
      <c r="E52" s="87" t="s">
        <v>25</v>
      </c>
      <c r="F52" s="88">
        <v>21000</v>
      </c>
      <c r="G52" s="88">
        <f t="shared" si="4"/>
        <v>84000</v>
      </c>
      <c r="H52" s="5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24"/>
      <c r="B53" s="34" t="s">
        <v>135</v>
      </c>
      <c r="C53" s="87" t="s">
        <v>52</v>
      </c>
      <c r="D53" s="35">
        <v>5</v>
      </c>
      <c r="E53" s="87" t="s">
        <v>25</v>
      </c>
      <c r="F53" s="88">
        <v>12000</v>
      </c>
      <c r="G53" s="88">
        <f>D53*F53</f>
        <v>60000</v>
      </c>
      <c r="H53" s="5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42" customFormat="1" ht="13.5" customHeight="1">
      <c r="A54" s="40"/>
      <c r="B54" s="73" t="s">
        <v>54</v>
      </c>
      <c r="C54" s="74"/>
      <c r="D54" s="74"/>
      <c r="E54" s="74"/>
      <c r="F54" s="75"/>
      <c r="G54" s="76">
        <f>SUM(G42:G53)</f>
        <v>1855200</v>
      </c>
      <c r="H54" s="55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s="42" customFormat="1" ht="12" customHeight="1">
      <c r="A55" s="40"/>
      <c r="B55" s="53"/>
      <c r="C55" s="53"/>
      <c r="D55" s="53"/>
      <c r="E55" s="90"/>
      <c r="F55" s="77"/>
      <c r="G55" s="77"/>
      <c r="H55" s="55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s="42" customFormat="1" ht="12" customHeight="1">
      <c r="A56" s="40"/>
      <c r="B56" s="58" t="s">
        <v>55</v>
      </c>
      <c r="C56" s="78"/>
      <c r="D56" s="78"/>
      <c r="E56" s="78"/>
      <c r="F56" s="66"/>
      <c r="G56" s="66"/>
      <c r="H56" s="55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s="42" customFormat="1" ht="24" customHeight="1">
      <c r="A57" s="40"/>
      <c r="B57" s="71" t="s">
        <v>56</v>
      </c>
      <c r="C57" s="60" t="s">
        <v>47</v>
      </c>
      <c r="D57" s="60" t="s">
        <v>48</v>
      </c>
      <c r="E57" s="71" t="s">
        <v>19</v>
      </c>
      <c r="F57" s="60" t="s">
        <v>20</v>
      </c>
      <c r="G57" s="71" t="s">
        <v>21</v>
      </c>
      <c r="H57" s="55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s="42" customFormat="1" ht="12.75" customHeight="1">
      <c r="A58" s="40"/>
      <c r="B58" s="43" t="s">
        <v>123</v>
      </c>
      <c r="C58" s="91"/>
      <c r="D58" s="54"/>
      <c r="E58" s="92"/>
      <c r="F58" s="93"/>
      <c r="G58" s="54"/>
      <c r="H58" s="55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s="42" customFormat="1" ht="13.5" customHeight="1">
      <c r="A59" s="40"/>
      <c r="B59" s="73" t="s">
        <v>57</v>
      </c>
      <c r="C59" s="74"/>
      <c r="D59" s="74"/>
      <c r="E59" s="74"/>
      <c r="F59" s="75"/>
      <c r="G59" s="76"/>
      <c r="H59" s="55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spans="1:26" ht="12" customHeight="1">
      <c r="A60" s="24"/>
      <c r="B60" s="26"/>
      <c r="C60" s="26"/>
      <c r="D60" s="26"/>
      <c r="E60" s="26"/>
      <c r="F60" s="28"/>
      <c r="G60" s="28"/>
      <c r="H60" s="5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24"/>
      <c r="B61" s="120" t="s">
        <v>58</v>
      </c>
      <c r="C61" s="121"/>
      <c r="D61" s="121"/>
      <c r="E61" s="121"/>
      <c r="F61" s="121"/>
      <c r="G61" s="122">
        <f>G28+G33+G38+G54+G59</f>
        <v>3725200</v>
      </c>
      <c r="H61" s="5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24"/>
      <c r="B62" s="123" t="s">
        <v>59</v>
      </c>
      <c r="C62" s="124"/>
      <c r="D62" s="124"/>
      <c r="E62" s="124"/>
      <c r="F62" s="124"/>
      <c r="G62" s="125">
        <f>G61*0.05</f>
        <v>186260</v>
      </c>
      <c r="H62" s="5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24"/>
      <c r="B63" s="126" t="s">
        <v>60</v>
      </c>
      <c r="C63" s="127"/>
      <c r="D63" s="127"/>
      <c r="E63" s="127"/>
      <c r="F63" s="127"/>
      <c r="G63" s="128">
        <f>G62+G61</f>
        <v>3911460</v>
      </c>
      <c r="H63" s="13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24"/>
      <c r="B64" s="123" t="s">
        <v>61</v>
      </c>
      <c r="C64" s="124"/>
      <c r="D64" s="124"/>
      <c r="E64" s="124"/>
      <c r="F64" s="124"/>
      <c r="G64" s="125">
        <f>G12</f>
        <v>8077500</v>
      </c>
      <c r="H64" s="5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24"/>
      <c r="B65" s="129" t="s">
        <v>62</v>
      </c>
      <c r="C65" s="130"/>
      <c r="D65" s="130"/>
      <c r="E65" s="130"/>
      <c r="F65" s="130"/>
      <c r="G65" s="132">
        <f>G64-G63</f>
        <v>4166040</v>
      </c>
      <c r="H65" s="5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24"/>
      <c r="B66" s="62"/>
      <c r="C66" s="63"/>
      <c r="D66" s="63"/>
      <c r="E66" s="63"/>
      <c r="F66" s="63"/>
      <c r="G66" s="64"/>
      <c r="H66" s="5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24"/>
      <c r="B67" s="59"/>
      <c r="C67" s="63"/>
      <c r="D67" s="63"/>
      <c r="E67" s="63"/>
      <c r="F67" s="63"/>
      <c r="G67" s="64"/>
      <c r="H67" s="5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24"/>
      <c r="B68" s="97" t="s">
        <v>106</v>
      </c>
      <c r="C68" s="98"/>
      <c r="D68" s="98"/>
      <c r="E68" s="99"/>
      <c r="F68" s="26"/>
      <c r="G68" s="64"/>
      <c r="H68" s="5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24"/>
      <c r="B69" s="100" t="s">
        <v>63</v>
      </c>
      <c r="C69" s="45"/>
      <c r="D69" s="45"/>
      <c r="E69" s="101"/>
      <c r="F69" s="26"/>
      <c r="G69" s="64"/>
      <c r="H69" s="5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24"/>
      <c r="B70" s="100" t="s">
        <v>64</v>
      </c>
      <c r="C70" s="45"/>
      <c r="D70" s="45"/>
      <c r="E70" s="101"/>
      <c r="F70" s="26"/>
      <c r="G70" s="64"/>
      <c r="H70" s="5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24"/>
      <c r="B71" s="100" t="s">
        <v>65</v>
      </c>
      <c r="C71" s="45"/>
      <c r="D71" s="45"/>
      <c r="E71" s="101"/>
      <c r="F71" s="26"/>
      <c r="G71" s="64"/>
      <c r="H71" s="5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24"/>
      <c r="B72" s="102" t="s">
        <v>66</v>
      </c>
      <c r="C72" s="103"/>
      <c r="D72" s="103"/>
      <c r="E72" s="104"/>
      <c r="F72" s="26"/>
      <c r="G72" s="64"/>
      <c r="H72" s="5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24"/>
      <c r="B73" s="46"/>
      <c r="C73" s="45"/>
      <c r="D73" s="45"/>
      <c r="E73" s="45"/>
      <c r="F73" s="26"/>
      <c r="G73" s="64"/>
      <c r="H73" s="5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24"/>
      <c r="B74" s="47"/>
      <c r="C74" s="45"/>
      <c r="D74" s="45"/>
      <c r="E74" s="45"/>
      <c r="F74" s="26"/>
      <c r="G74" s="64"/>
      <c r="H74" s="5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>
      <c r="A75" s="24"/>
      <c r="B75" s="140" t="s">
        <v>67</v>
      </c>
      <c r="C75" s="141"/>
      <c r="D75" s="110"/>
      <c r="E75" s="48"/>
      <c r="F75" s="65"/>
      <c r="G75" s="64"/>
      <c r="H75" s="5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24"/>
      <c r="B76" s="108" t="s">
        <v>56</v>
      </c>
      <c r="C76" s="108" t="s">
        <v>68</v>
      </c>
      <c r="D76" s="111" t="s">
        <v>69</v>
      </c>
      <c r="E76" s="48"/>
      <c r="F76" s="65"/>
      <c r="G76" s="64"/>
      <c r="H76" s="5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24"/>
      <c r="B77" s="112" t="s">
        <v>70</v>
      </c>
      <c r="C77" s="113">
        <f>G28</f>
        <v>1770000</v>
      </c>
      <c r="D77" s="114">
        <f>(C77/C83)</f>
        <v>0.45251645165743737</v>
      </c>
      <c r="E77" s="48"/>
      <c r="F77" s="65"/>
      <c r="G77" s="64"/>
      <c r="H77" s="5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24"/>
      <c r="B78" s="112" t="s">
        <v>71</v>
      </c>
      <c r="C78" s="115">
        <v>0</v>
      </c>
      <c r="D78" s="114">
        <v>0</v>
      </c>
      <c r="E78" s="48"/>
      <c r="F78" s="65"/>
      <c r="G78" s="64"/>
      <c r="H78" s="5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24"/>
      <c r="B79" s="112" t="s">
        <v>72</v>
      </c>
      <c r="C79" s="113">
        <f>G38</f>
        <v>100000</v>
      </c>
      <c r="D79" s="114">
        <f>(C79/C83)</f>
        <v>2.5565901223584032E-2</v>
      </c>
      <c r="E79" s="48"/>
      <c r="F79" s="65"/>
      <c r="G79" s="64"/>
      <c r="H79" s="5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24"/>
      <c r="B80" s="112" t="s">
        <v>46</v>
      </c>
      <c r="C80" s="113">
        <f>G54</f>
        <v>1855200</v>
      </c>
      <c r="D80" s="114">
        <f>(C80/C83)</f>
        <v>0.47429859949993097</v>
      </c>
      <c r="E80" s="48"/>
      <c r="F80" s="65"/>
      <c r="G80" s="64"/>
      <c r="H80" s="5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24"/>
      <c r="B81" s="112" t="s">
        <v>73</v>
      </c>
      <c r="C81" s="116">
        <v>0</v>
      </c>
      <c r="D81" s="114">
        <f>(C81/C83)</f>
        <v>0</v>
      </c>
      <c r="E81" s="49"/>
      <c r="F81" s="67"/>
      <c r="G81" s="64"/>
      <c r="H81" s="5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24"/>
      <c r="B82" s="112" t="s">
        <v>74</v>
      </c>
      <c r="C82" s="116">
        <f>G62</f>
        <v>186260</v>
      </c>
      <c r="D82" s="114">
        <f>(C82/C83)</f>
        <v>4.7619047619047616E-2</v>
      </c>
      <c r="E82" s="49"/>
      <c r="F82" s="67"/>
      <c r="G82" s="64"/>
      <c r="H82" s="5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24"/>
      <c r="B83" s="108" t="s">
        <v>110</v>
      </c>
      <c r="C83" s="109">
        <f t="shared" ref="C83:D83" si="5">SUM(C77:C82)</f>
        <v>3911460</v>
      </c>
      <c r="D83" s="117">
        <f t="shared" si="5"/>
        <v>1</v>
      </c>
      <c r="E83" s="49"/>
      <c r="F83" s="67"/>
      <c r="G83" s="64"/>
      <c r="H83" s="5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24"/>
      <c r="B84" s="47"/>
      <c r="C84" s="44"/>
      <c r="D84" s="44"/>
      <c r="E84" s="44"/>
      <c r="F84" s="63"/>
      <c r="G84" s="64"/>
      <c r="H84" s="5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24"/>
      <c r="B85" s="105"/>
      <c r="C85" s="44"/>
      <c r="D85" s="44"/>
      <c r="E85" s="44"/>
      <c r="F85" s="63"/>
      <c r="G85" s="64"/>
      <c r="H85" s="5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24"/>
      <c r="B86" s="133" t="s">
        <v>75</v>
      </c>
      <c r="C86" s="134"/>
      <c r="D86" s="134"/>
      <c r="E86" s="135"/>
      <c r="F86" s="67"/>
      <c r="G86" s="64"/>
      <c r="H86" s="5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24"/>
      <c r="B87" s="106" t="s">
        <v>136</v>
      </c>
      <c r="C87" s="107">
        <v>26000</v>
      </c>
      <c r="D87" s="107">
        <v>28000</v>
      </c>
      <c r="E87" s="107">
        <v>30000</v>
      </c>
      <c r="F87" s="68"/>
      <c r="G87" s="69"/>
      <c r="H87" s="5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24"/>
      <c r="B88" s="108" t="s">
        <v>109</v>
      </c>
      <c r="C88" s="109">
        <f>C83/C87</f>
        <v>150.44076923076923</v>
      </c>
      <c r="D88" s="109">
        <f>C83/D87</f>
        <v>139.69499999999999</v>
      </c>
      <c r="E88" s="109">
        <f>C83/E87</f>
        <v>130.38200000000001</v>
      </c>
      <c r="F88" s="68"/>
      <c r="G88" s="69"/>
      <c r="H88" s="5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>
      <c r="A89" s="24"/>
      <c r="B89" s="46" t="s">
        <v>77</v>
      </c>
      <c r="C89" s="45"/>
      <c r="D89" s="45"/>
      <c r="E89" s="45"/>
      <c r="F89" s="26"/>
      <c r="G89" s="26"/>
      <c r="H89" s="5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25"/>
      <c r="B90" s="50"/>
      <c r="C90" s="50"/>
      <c r="D90" s="50"/>
      <c r="E90" s="50"/>
      <c r="F90" s="50"/>
      <c r="G90" s="50"/>
      <c r="H90" s="5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25"/>
      <c r="B91" s="50"/>
      <c r="C91" s="50"/>
      <c r="D91" s="50"/>
      <c r="E91" s="50"/>
      <c r="F91" s="50"/>
      <c r="G91" s="50"/>
      <c r="H91" s="5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25"/>
      <c r="B92" s="50"/>
      <c r="C92" s="50"/>
      <c r="D92" s="50"/>
      <c r="E92" s="50"/>
      <c r="F92" s="50"/>
      <c r="G92" s="50"/>
      <c r="H92" s="5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25"/>
      <c r="B93" s="50"/>
      <c r="C93" s="50"/>
      <c r="D93" s="50"/>
      <c r="E93" s="50"/>
      <c r="F93" s="50"/>
      <c r="G93" s="50"/>
      <c r="H93" s="5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25"/>
      <c r="B94" s="50"/>
      <c r="C94" s="50"/>
      <c r="D94" s="50"/>
      <c r="E94" s="50"/>
      <c r="F94" s="50"/>
      <c r="G94" s="50"/>
      <c r="H94" s="5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25"/>
      <c r="B95" s="50"/>
      <c r="C95" s="50"/>
      <c r="D95" s="50"/>
      <c r="E95" s="50"/>
      <c r="F95" s="50"/>
      <c r="G95" s="50"/>
      <c r="H95" s="5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25"/>
      <c r="B96" s="50"/>
      <c r="C96" s="50"/>
      <c r="D96" s="50"/>
      <c r="E96" s="50"/>
      <c r="F96" s="50"/>
      <c r="G96" s="50"/>
      <c r="H96" s="5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25"/>
      <c r="B97" s="50"/>
      <c r="C97" s="50"/>
      <c r="D97" s="50"/>
      <c r="E97" s="50"/>
      <c r="F97" s="50"/>
      <c r="G97" s="50"/>
      <c r="H97" s="5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25"/>
      <c r="B98" s="50"/>
      <c r="C98" s="50"/>
      <c r="D98" s="50"/>
      <c r="E98" s="50"/>
      <c r="F98" s="50"/>
      <c r="G98" s="50"/>
      <c r="H98" s="5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25"/>
      <c r="B99" s="50"/>
      <c r="C99" s="50"/>
      <c r="D99" s="50"/>
      <c r="E99" s="50"/>
      <c r="F99" s="50"/>
      <c r="G99" s="50"/>
      <c r="H99" s="5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25"/>
      <c r="B100" s="50"/>
      <c r="C100" s="50"/>
      <c r="D100" s="50"/>
      <c r="E100" s="50"/>
      <c r="F100" s="50"/>
      <c r="G100" s="50"/>
      <c r="H100" s="5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25"/>
      <c r="B101" s="50"/>
      <c r="C101" s="50"/>
      <c r="D101" s="50"/>
      <c r="E101" s="50"/>
      <c r="F101" s="50"/>
      <c r="G101" s="50"/>
      <c r="H101" s="5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25"/>
      <c r="B102" s="50"/>
      <c r="C102" s="50"/>
      <c r="D102" s="50"/>
      <c r="E102" s="50"/>
      <c r="F102" s="50"/>
      <c r="G102" s="50"/>
      <c r="H102" s="5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25"/>
      <c r="B103" s="50"/>
      <c r="C103" s="50"/>
      <c r="D103" s="50"/>
      <c r="E103" s="50"/>
      <c r="F103" s="50"/>
      <c r="G103" s="50"/>
      <c r="H103" s="5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25"/>
      <c r="B104" s="50"/>
      <c r="C104" s="50"/>
      <c r="D104" s="50"/>
      <c r="E104" s="50"/>
      <c r="F104" s="50"/>
      <c r="G104" s="50"/>
      <c r="H104" s="5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25"/>
      <c r="B105" s="50"/>
      <c r="C105" s="50"/>
      <c r="D105" s="50"/>
      <c r="E105" s="50"/>
      <c r="F105" s="50"/>
      <c r="G105" s="50"/>
      <c r="H105" s="5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25"/>
      <c r="B106" s="50"/>
      <c r="C106" s="50"/>
      <c r="D106" s="50"/>
      <c r="E106" s="50"/>
      <c r="F106" s="50"/>
      <c r="G106" s="50"/>
      <c r="H106" s="5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25"/>
      <c r="B107" s="50"/>
      <c r="C107" s="50"/>
      <c r="D107" s="50"/>
      <c r="E107" s="50"/>
      <c r="F107" s="50"/>
      <c r="G107" s="50"/>
      <c r="H107" s="5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25"/>
      <c r="B108" s="50"/>
      <c r="C108" s="50"/>
      <c r="D108" s="50"/>
      <c r="E108" s="50"/>
      <c r="F108" s="50"/>
      <c r="G108" s="50"/>
      <c r="H108" s="5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25"/>
      <c r="B109" s="50"/>
      <c r="C109" s="50"/>
      <c r="D109" s="50"/>
      <c r="E109" s="50"/>
      <c r="F109" s="50"/>
      <c r="G109" s="50"/>
      <c r="H109" s="5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25"/>
      <c r="B110" s="50"/>
      <c r="C110" s="50"/>
      <c r="D110" s="50"/>
      <c r="E110" s="50"/>
      <c r="F110" s="50"/>
      <c r="G110" s="50"/>
      <c r="H110" s="5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25"/>
      <c r="B111" s="50"/>
      <c r="C111" s="50"/>
      <c r="D111" s="50"/>
      <c r="E111" s="50"/>
      <c r="F111" s="50"/>
      <c r="G111" s="50"/>
      <c r="H111" s="5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25"/>
      <c r="B112" s="50"/>
      <c r="C112" s="50"/>
      <c r="D112" s="50"/>
      <c r="E112" s="50"/>
      <c r="F112" s="50"/>
      <c r="G112" s="50"/>
      <c r="H112" s="5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25"/>
      <c r="B113" s="50"/>
      <c r="C113" s="50"/>
      <c r="D113" s="50"/>
      <c r="E113" s="50"/>
      <c r="F113" s="50"/>
      <c r="G113" s="50"/>
      <c r="H113" s="5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25"/>
      <c r="B114" s="50"/>
      <c r="C114" s="50"/>
      <c r="D114" s="50"/>
      <c r="E114" s="50"/>
      <c r="F114" s="50"/>
      <c r="G114" s="50"/>
      <c r="H114" s="5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25"/>
      <c r="B115" s="50"/>
      <c r="C115" s="50"/>
      <c r="D115" s="50"/>
      <c r="E115" s="50"/>
      <c r="F115" s="50"/>
      <c r="G115" s="50"/>
      <c r="H115" s="5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25"/>
      <c r="B116" s="50"/>
      <c r="C116" s="50"/>
      <c r="D116" s="50"/>
      <c r="E116" s="50"/>
      <c r="F116" s="50"/>
      <c r="G116" s="50"/>
      <c r="H116" s="5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25"/>
      <c r="B117" s="50"/>
      <c r="C117" s="50"/>
      <c r="D117" s="50"/>
      <c r="E117" s="50"/>
      <c r="F117" s="50"/>
      <c r="G117" s="50"/>
      <c r="H117" s="5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25"/>
      <c r="B118" s="50"/>
      <c r="C118" s="50"/>
      <c r="D118" s="50"/>
      <c r="E118" s="50"/>
      <c r="F118" s="50"/>
      <c r="G118" s="50"/>
      <c r="H118" s="5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25"/>
      <c r="B119" s="50"/>
      <c r="C119" s="50"/>
      <c r="D119" s="50"/>
      <c r="E119" s="50"/>
      <c r="F119" s="50"/>
      <c r="G119" s="50"/>
      <c r="H119" s="5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25"/>
      <c r="B120" s="50"/>
      <c r="C120" s="50"/>
      <c r="D120" s="50"/>
      <c r="E120" s="50"/>
      <c r="F120" s="50"/>
      <c r="G120" s="50"/>
      <c r="H120" s="5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25"/>
      <c r="B121" s="50"/>
      <c r="C121" s="50"/>
      <c r="D121" s="50"/>
      <c r="E121" s="50"/>
      <c r="F121" s="50"/>
      <c r="G121" s="50"/>
      <c r="H121" s="5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25"/>
      <c r="B122" s="50"/>
      <c r="C122" s="50"/>
      <c r="D122" s="50"/>
      <c r="E122" s="50"/>
      <c r="F122" s="50"/>
      <c r="G122" s="50"/>
      <c r="H122" s="5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25"/>
      <c r="B123" s="50"/>
      <c r="C123" s="50"/>
      <c r="D123" s="50"/>
      <c r="E123" s="50"/>
      <c r="F123" s="50"/>
      <c r="G123" s="50"/>
      <c r="H123" s="5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25"/>
      <c r="B124" s="50"/>
      <c r="C124" s="50"/>
      <c r="D124" s="50"/>
      <c r="E124" s="50"/>
      <c r="F124" s="50"/>
      <c r="G124" s="50"/>
      <c r="H124" s="5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25"/>
      <c r="B125" s="50"/>
      <c r="C125" s="50"/>
      <c r="D125" s="50"/>
      <c r="E125" s="50"/>
      <c r="F125" s="50"/>
      <c r="G125" s="50"/>
      <c r="H125" s="5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25"/>
      <c r="B126" s="50"/>
      <c r="C126" s="50"/>
      <c r="D126" s="50"/>
      <c r="E126" s="50"/>
      <c r="F126" s="50"/>
      <c r="G126" s="50"/>
      <c r="H126" s="5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25"/>
      <c r="B127" s="50"/>
      <c r="C127" s="50"/>
      <c r="D127" s="50"/>
      <c r="E127" s="50"/>
      <c r="F127" s="50"/>
      <c r="G127" s="50"/>
      <c r="H127" s="5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25"/>
      <c r="B128" s="50"/>
      <c r="C128" s="50"/>
      <c r="D128" s="50"/>
      <c r="E128" s="50"/>
      <c r="F128" s="50"/>
      <c r="G128" s="50"/>
      <c r="H128" s="5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25"/>
      <c r="B129" s="50"/>
      <c r="C129" s="50"/>
      <c r="D129" s="50"/>
      <c r="E129" s="50"/>
      <c r="F129" s="50"/>
      <c r="G129" s="50"/>
      <c r="H129" s="5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25"/>
      <c r="B130" s="50"/>
      <c r="C130" s="50"/>
      <c r="D130" s="50"/>
      <c r="E130" s="50"/>
      <c r="F130" s="50"/>
      <c r="G130" s="50"/>
      <c r="H130" s="5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25"/>
      <c r="B131" s="50"/>
      <c r="C131" s="50"/>
      <c r="D131" s="50"/>
      <c r="E131" s="50"/>
      <c r="F131" s="50"/>
      <c r="G131" s="50"/>
      <c r="H131" s="5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25"/>
      <c r="B132" s="50"/>
      <c r="C132" s="50"/>
      <c r="D132" s="50"/>
      <c r="E132" s="50"/>
      <c r="F132" s="50"/>
      <c r="G132" s="50"/>
      <c r="H132" s="5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25"/>
      <c r="B133" s="50"/>
      <c r="C133" s="50"/>
      <c r="D133" s="50"/>
      <c r="E133" s="50"/>
      <c r="F133" s="50"/>
      <c r="G133" s="50"/>
      <c r="H133" s="5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25"/>
      <c r="B134" s="50"/>
      <c r="C134" s="50"/>
      <c r="D134" s="50"/>
      <c r="E134" s="50"/>
      <c r="F134" s="50"/>
      <c r="G134" s="50"/>
      <c r="H134" s="5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25"/>
      <c r="B135" s="50"/>
      <c r="C135" s="50"/>
      <c r="D135" s="50"/>
      <c r="E135" s="50"/>
      <c r="F135" s="50"/>
      <c r="G135" s="50"/>
      <c r="H135" s="5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25"/>
      <c r="B136" s="50"/>
      <c r="C136" s="50"/>
      <c r="D136" s="50"/>
      <c r="E136" s="50"/>
      <c r="F136" s="50"/>
      <c r="G136" s="50"/>
      <c r="H136" s="5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25"/>
      <c r="B137" s="50"/>
      <c r="C137" s="50"/>
      <c r="D137" s="50"/>
      <c r="E137" s="50"/>
      <c r="F137" s="50"/>
      <c r="G137" s="50"/>
      <c r="H137" s="5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25"/>
      <c r="B138" s="50"/>
      <c r="C138" s="50"/>
      <c r="D138" s="50"/>
      <c r="E138" s="50"/>
      <c r="F138" s="50"/>
      <c r="G138" s="50"/>
      <c r="H138" s="5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25"/>
      <c r="B139" s="50"/>
      <c r="C139" s="50"/>
      <c r="D139" s="50"/>
      <c r="E139" s="50"/>
      <c r="F139" s="50"/>
      <c r="G139" s="50"/>
      <c r="H139" s="5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25"/>
      <c r="B140" s="50"/>
      <c r="C140" s="50"/>
      <c r="D140" s="50"/>
      <c r="E140" s="50"/>
      <c r="F140" s="50"/>
      <c r="G140" s="50"/>
      <c r="H140" s="5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25"/>
      <c r="B141" s="50"/>
      <c r="C141" s="50"/>
      <c r="D141" s="50"/>
      <c r="E141" s="50"/>
      <c r="F141" s="50"/>
      <c r="G141" s="50"/>
      <c r="H141" s="5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25"/>
      <c r="B142" s="50"/>
      <c r="C142" s="50"/>
      <c r="D142" s="50"/>
      <c r="E142" s="50"/>
      <c r="F142" s="50"/>
      <c r="G142" s="50"/>
      <c r="H142" s="5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25"/>
      <c r="B143" s="50"/>
      <c r="C143" s="50"/>
      <c r="D143" s="50"/>
      <c r="E143" s="50"/>
      <c r="F143" s="50"/>
      <c r="G143" s="50"/>
      <c r="H143" s="5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25"/>
      <c r="B144" s="50"/>
      <c r="C144" s="50"/>
      <c r="D144" s="50"/>
      <c r="E144" s="50"/>
      <c r="F144" s="50"/>
      <c r="G144" s="50"/>
      <c r="H144" s="5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25"/>
      <c r="B145" s="50"/>
      <c r="C145" s="50"/>
      <c r="D145" s="50"/>
      <c r="E145" s="50"/>
      <c r="F145" s="50"/>
      <c r="G145" s="50"/>
      <c r="H145" s="5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25"/>
      <c r="B146" s="50"/>
      <c r="C146" s="50"/>
      <c r="D146" s="50"/>
      <c r="E146" s="50"/>
      <c r="F146" s="50"/>
      <c r="G146" s="50"/>
      <c r="H146" s="5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25"/>
      <c r="B147" s="50"/>
      <c r="C147" s="50"/>
      <c r="D147" s="50"/>
      <c r="E147" s="50"/>
      <c r="F147" s="50"/>
      <c r="G147" s="50"/>
      <c r="H147" s="5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25"/>
      <c r="B148" s="50"/>
      <c r="C148" s="50"/>
      <c r="D148" s="50"/>
      <c r="E148" s="50"/>
      <c r="F148" s="50"/>
      <c r="G148" s="50"/>
      <c r="H148" s="5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25"/>
      <c r="B149" s="50"/>
      <c r="C149" s="50"/>
      <c r="D149" s="50"/>
      <c r="E149" s="50"/>
      <c r="F149" s="50"/>
      <c r="G149" s="50"/>
      <c r="H149" s="5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25"/>
      <c r="B150" s="50"/>
      <c r="C150" s="50"/>
      <c r="D150" s="50"/>
      <c r="E150" s="50"/>
      <c r="F150" s="50"/>
      <c r="G150" s="50"/>
      <c r="H150" s="5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25"/>
      <c r="B151" s="50"/>
      <c r="C151" s="50"/>
      <c r="D151" s="50"/>
      <c r="E151" s="50"/>
      <c r="F151" s="50"/>
      <c r="G151" s="50"/>
      <c r="H151" s="5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25"/>
      <c r="B152" s="50"/>
      <c r="C152" s="50"/>
      <c r="D152" s="50"/>
      <c r="E152" s="50"/>
      <c r="F152" s="50"/>
      <c r="G152" s="50"/>
      <c r="H152" s="5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25"/>
      <c r="B153" s="50"/>
      <c r="C153" s="50"/>
      <c r="D153" s="50"/>
      <c r="E153" s="50"/>
      <c r="F153" s="50"/>
      <c r="G153" s="50"/>
      <c r="H153" s="5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25"/>
      <c r="B154" s="50"/>
      <c r="C154" s="50"/>
      <c r="D154" s="50"/>
      <c r="E154" s="50"/>
      <c r="F154" s="50"/>
      <c r="G154" s="50"/>
      <c r="H154" s="5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25"/>
      <c r="B155" s="50"/>
      <c r="C155" s="50"/>
      <c r="D155" s="50"/>
      <c r="E155" s="50"/>
      <c r="F155" s="50"/>
      <c r="G155" s="50"/>
      <c r="H155" s="5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25"/>
      <c r="B156" s="50"/>
      <c r="C156" s="50"/>
      <c r="D156" s="50"/>
      <c r="E156" s="50"/>
      <c r="F156" s="50"/>
      <c r="G156" s="50"/>
      <c r="H156" s="5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25"/>
      <c r="B157" s="50"/>
      <c r="C157" s="50"/>
      <c r="D157" s="50"/>
      <c r="E157" s="50"/>
      <c r="F157" s="50"/>
      <c r="G157" s="50"/>
      <c r="H157" s="5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25"/>
      <c r="B158" s="50"/>
      <c r="C158" s="50"/>
      <c r="D158" s="50"/>
      <c r="E158" s="50"/>
      <c r="F158" s="50"/>
      <c r="G158" s="50"/>
      <c r="H158" s="5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25"/>
      <c r="B159" s="50"/>
      <c r="C159" s="50"/>
      <c r="D159" s="50"/>
      <c r="E159" s="50"/>
      <c r="F159" s="50"/>
      <c r="G159" s="50"/>
      <c r="H159" s="5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25"/>
      <c r="B160" s="50"/>
      <c r="C160" s="50"/>
      <c r="D160" s="50"/>
      <c r="E160" s="50"/>
      <c r="F160" s="50"/>
      <c r="G160" s="50"/>
      <c r="H160" s="5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25"/>
      <c r="B161" s="50"/>
      <c r="C161" s="50"/>
      <c r="D161" s="50"/>
      <c r="E161" s="50"/>
      <c r="F161" s="50"/>
      <c r="G161" s="50"/>
      <c r="H161" s="5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25"/>
      <c r="B162" s="50"/>
      <c r="C162" s="50"/>
      <c r="D162" s="50"/>
      <c r="E162" s="50"/>
      <c r="F162" s="50"/>
      <c r="G162" s="50"/>
      <c r="H162" s="5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25"/>
      <c r="B163" s="50"/>
      <c r="C163" s="50"/>
      <c r="D163" s="50"/>
      <c r="E163" s="50"/>
      <c r="F163" s="50"/>
      <c r="G163" s="50"/>
      <c r="H163" s="5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25"/>
      <c r="B164" s="50"/>
      <c r="C164" s="50"/>
      <c r="D164" s="50"/>
      <c r="E164" s="50"/>
      <c r="F164" s="50"/>
      <c r="G164" s="50"/>
      <c r="H164" s="5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25"/>
      <c r="B165" s="50"/>
      <c r="C165" s="50"/>
      <c r="D165" s="50"/>
      <c r="E165" s="50"/>
      <c r="F165" s="50"/>
      <c r="G165" s="50"/>
      <c r="H165" s="5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25"/>
      <c r="B166" s="50"/>
      <c r="C166" s="50"/>
      <c r="D166" s="50"/>
      <c r="E166" s="50"/>
      <c r="F166" s="50"/>
      <c r="G166" s="50"/>
      <c r="H166" s="5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25"/>
      <c r="B167" s="50"/>
      <c r="C167" s="50"/>
      <c r="D167" s="50"/>
      <c r="E167" s="50"/>
      <c r="F167" s="50"/>
      <c r="G167" s="50"/>
      <c r="H167" s="5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25"/>
      <c r="B168" s="50"/>
      <c r="C168" s="50"/>
      <c r="D168" s="50"/>
      <c r="E168" s="50"/>
      <c r="F168" s="50"/>
      <c r="G168" s="50"/>
      <c r="H168" s="5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25"/>
      <c r="B169" s="50"/>
      <c r="C169" s="50"/>
      <c r="D169" s="50"/>
      <c r="E169" s="50"/>
      <c r="F169" s="50"/>
      <c r="G169" s="50"/>
      <c r="H169" s="5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25"/>
      <c r="B170" s="50"/>
      <c r="C170" s="50"/>
      <c r="D170" s="50"/>
      <c r="E170" s="50"/>
      <c r="F170" s="50"/>
      <c r="G170" s="50"/>
      <c r="H170" s="5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25"/>
      <c r="B171" s="50"/>
      <c r="C171" s="50"/>
      <c r="D171" s="50"/>
      <c r="E171" s="50"/>
      <c r="F171" s="50"/>
      <c r="G171" s="50"/>
      <c r="H171" s="5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25"/>
      <c r="B172" s="50"/>
      <c r="C172" s="50"/>
      <c r="D172" s="50"/>
      <c r="E172" s="50"/>
      <c r="F172" s="50"/>
      <c r="G172" s="50"/>
      <c r="H172" s="5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25"/>
      <c r="B173" s="50"/>
      <c r="C173" s="50"/>
      <c r="D173" s="50"/>
      <c r="E173" s="50"/>
      <c r="F173" s="50"/>
      <c r="G173" s="50"/>
      <c r="H173" s="5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25"/>
      <c r="B174" s="50"/>
      <c r="C174" s="50"/>
      <c r="D174" s="50"/>
      <c r="E174" s="50"/>
      <c r="F174" s="50"/>
      <c r="G174" s="50"/>
      <c r="H174" s="5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25"/>
      <c r="B175" s="50"/>
      <c r="C175" s="50"/>
      <c r="D175" s="50"/>
      <c r="E175" s="50"/>
      <c r="F175" s="50"/>
      <c r="G175" s="50"/>
      <c r="H175" s="5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25"/>
      <c r="B176" s="50"/>
      <c r="C176" s="50"/>
      <c r="D176" s="50"/>
      <c r="E176" s="50"/>
      <c r="F176" s="50"/>
      <c r="G176" s="50"/>
      <c r="H176" s="5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25"/>
      <c r="B177" s="50"/>
      <c r="C177" s="50"/>
      <c r="D177" s="50"/>
      <c r="E177" s="50"/>
      <c r="F177" s="50"/>
      <c r="G177" s="50"/>
      <c r="H177" s="5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25"/>
      <c r="B178" s="50"/>
      <c r="C178" s="50"/>
      <c r="D178" s="50"/>
      <c r="E178" s="50"/>
      <c r="F178" s="50"/>
      <c r="G178" s="50"/>
      <c r="H178" s="5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25"/>
      <c r="B179" s="50"/>
      <c r="C179" s="50"/>
      <c r="D179" s="50"/>
      <c r="E179" s="50"/>
      <c r="F179" s="50"/>
      <c r="G179" s="50"/>
      <c r="H179" s="5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25"/>
      <c r="B180" s="50"/>
      <c r="C180" s="50"/>
      <c r="D180" s="50"/>
      <c r="E180" s="50"/>
      <c r="F180" s="50"/>
      <c r="G180" s="50"/>
      <c r="H180" s="5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25"/>
      <c r="B181" s="50"/>
      <c r="C181" s="50"/>
      <c r="D181" s="50"/>
      <c r="E181" s="50"/>
      <c r="F181" s="50"/>
      <c r="G181" s="50"/>
      <c r="H181" s="5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25"/>
      <c r="B182" s="50"/>
      <c r="C182" s="50"/>
      <c r="D182" s="50"/>
      <c r="E182" s="50"/>
      <c r="F182" s="50"/>
      <c r="G182" s="50"/>
      <c r="H182" s="5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25"/>
      <c r="B183" s="50"/>
      <c r="C183" s="50"/>
      <c r="D183" s="50"/>
      <c r="E183" s="50"/>
      <c r="F183" s="50"/>
      <c r="G183" s="50"/>
      <c r="H183" s="5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25"/>
      <c r="B184" s="50"/>
      <c r="C184" s="50"/>
      <c r="D184" s="50"/>
      <c r="E184" s="50"/>
      <c r="F184" s="50"/>
      <c r="G184" s="50"/>
      <c r="H184" s="5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25"/>
      <c r="B185" s="50"/>
      <c r="C185" s="50"/>
      <c r="D185" s="50"/>
      <c r="E185" s="50"/>
      <c r="F185" s="50"/>
      <c r="G185" s="50"/>
      <c r="H185" s="5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25"/>
      <c r="B186" s="50"/>
      <c r="C186" s="50"/>
      <c r="D186" s="50"/>
      <c r="E186" s="50"/>
      <c r="F186" s="50"/>
      <c r="G186" s="50"/>
      <c r="H186" s="5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25"/>
      <c r="B187" s="50"/>
      <c r="C187" s="50"/>
      <c r="D187" s="50"/>
      <c r="E187" s="50"/>
      <c r="F187" s="50"/>
      <c r="G187" s="50"/>
      <c r="H187" s="5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25"/>
      <c r="B188" s="50"/>
      <c r="C188" s="50"/>
      <c r="D188" s="50"/>
      <c r="E188" s="50"/>
      <c r="F188" s="50"/>
      <c r="G188" s="50"/>
      <c r="H188" s="5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25"/>
      <c r="B189" s="50"/>
      <c r="C189" s="50"/>
      <c r="D189" s="50"/>
      <c r="E189" s="50"/>
      <c r="F189" s="50"/>
      <c r="G189" s="50"/>
      <c r="H189" s="5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25"/>
      <c r="B190" s="50"/>
      <c r="C190" s="50"/>
      <c r="D190" s="50"/>
      <c r="E190" s="50"/>
      <c r="F190" s="50"/>
      <c r="G190" s="50"/>
      <c r="H190" s="5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25"/>
      <c r="B191" s="50"/>
      <c r="C191" s="50"/>
      <c r="D191" s="50"/>
      <c r="E191" s="50"/>
      <c r="F191" s="50"/>
      <c r="G191" s="50"/>
      <c r="H191" s="5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25"/>
      <c r="B192" s="50"/>
      <c r="C192" s="50"/>
      <c r="D192" s="50"/>
      <c r="E192" s="50"/>
      <c r="F192" s="50"/>
      <c r="G192" s="50"/>
      <c r="H192" s="5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25"/>
      <c r="B193" s="50"/>
      <c r="C193" s="50"/>
      <c r="D193" s="50"/>
      <c r="E193" s="50"/>
      <c r="F193" s="50"/>
      <c r="G193" s="50"/>
      <c r="H193" s="5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25"/>
      <c r="B194" s="50"/>
      <c r="C194" s="50"/>
      <c r="D194" s="50"/>
      <c r="E194" s="50"/>
      <c r="F194" s="50"/>
      <c r="G194" s="50"/>
      <c r="H194" s="5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25"/>
      <c r="B195" s="50"/>
      <c r="C195" s="50"/>
      <c r="D195" s="50"/>
      <c r="E195" s="50"/>
      <c r="F195" s="50"/>
      <c r="G195" s="50"/>
      <c r="H195" s="5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25"/>
      <c r="B196" s="50"/>
      <c r="C196" s="50"/>
      <c r="D196" s="50"/>
      <c r="E196" s="50"/>
      <c r="F196" s="50"/>
      <c r="G196" s="50"/>
      <c r="H196" s="5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25"/>
      <c r="B197" s="50"/>
      <c r="C197" s="50"/>
      <c r="D197" s="50"/>
      <c r="E197" s="50"/>
      <c r="F197" s="50"/>
      <c r="G197" s="50"/>
      <c r="H197" s="5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25"/>
      <c r="B198" s="50"/>
      <c r="C198" s="50"/>
      <c r="D198" s="50"/>
      <c r="E198" s="50"/>
      <c r="F198" s="50"/>
      <c r="G198" s="50"/>
      <c r="H198" s="5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25"/>
      <c r="B199" s="50"/>
      <c r="C199" s="50"/>
      <c r="D199" s="50"/>
      <c r="E199" s="50"/>
      <c r="F199" s="50"/>
      <c r="G199" s="50"/>
      <c r="H199" s="5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25"/>
      <c r="B200" s="50"/>
      <c r="C200" s="50"/>
      <c r="D200" s="50"/>
      <c r="E200" s="50"/>
      <c r="F200" s="50"/>
      <c r="G200" s="50"/>
      <c r="H200" s="5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25"/>
      <c r="B201" s="50"/>
      <c r="C201" s="50"/>
      <c r="D201" s="50"/>
      <c r="E201" s="50"/>
      <c r="F201" s="50"/>
      <c r="G201" s="50"/>
      <c r="H201" s="5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25"/>
      <c r="B202" s="50"/>
      <c r="C202" s="50"/>
      <c r="D202" s="50"/>
      <c r="E202" s="50"/>
      <c r="F202" s="50"/>
      <c r="G202" s="50"/>
      <c r="H202" s="5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25"/>
      <c r="B203" s="50"/>
      <c r="C203" s="50"/>
      <c r="D203" s="50"/>
      <c r="E203" s="50"/>
      <c r="F203" s="50"/>
      <c r="G203" s="50"/>
      <c r="H203" s="5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25"/>
      <c r="B204" s="50"/>
      <c r="C204" s="50"/>
      <c r="D204" s="50"/>
      <c r="E204" s="50"/>
      <c r="F204" s="50"/>
      <c r="G204" s="50"/>
      <c r="H204" s="5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25"/>
      <c r="B205" s="50"/>
      <c r="C205" s="50"/>
      <c r="D205" s="50"/>
      <c r="E205" s="50"/>
      <c r="F205" s="50"/>
      <c r="G205" s="50"/>
      <c r="H205" s="5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25"/>
      <c r="B206" s="50"/>
      <c r="C206" s="50"/>
      <c r="D206" s="50"/>
      <c r="E206" s="50"/>
      <c r="F206" s="50"/>
      <c r="G206" s="50"/>
      <c r="H206" s="5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25"/>
      <c r="B207" s="50"/>
      <c r="C207" s="50"/>
      <c r="D207" s="50"/>
      <c r="E207" s="50"/>
      <c r="F207" s="50"/>
      <c r="G207" s="50"/>
      <c r="H207" s="5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25"/>
      <c r="B208" s="50"/>
      <c r="C208" s="50"/>
      <c r="D208" s="50"/>
      <c r="E208" s="50"/>
      <c r="F208" s="50"/>
      <c r="G208" s="50"/>
      <c r="H208" s="5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25"/>
      <c r="B209" s="50"/>
      <c r="C209" s="50"/>
      <c r="D209" s="50"/>
      <c r="E209" s="50"/>
      <c r="F209" s="50"/>
      <c r="G209" s="50"/>
      <c r="H209" s="5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25"/>
      <c r="B210" s="50"/>
      <c r="C210" s="50"/>
      <c r="D210" s="50"/>
      <c r="E210" s="50"/>
      <c r="F210" s="50"/>
      <c r="G210" s="50"/>
      <c r="H210" s="5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25"/>
      <c r="B211" s="50"/>
      <c r="C211" s="50"/>
      <c r="D211" s="50"/>
      <c r="E211" s="50"/>
      <c r="F211" s="50"/>
      <c r="G211" s="50"/>
      <c r="H211" s="5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25"/>
      <c r="B212" s="50"/>
      <c r="C212" s="50"/>
      <c r="D212" s="50"/>
      <c r="E212" s="50"/>
      <c r="F212" s="50"/>
      <c r="G212" s="50"/>
      <c r="H212" s="5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25"/>
      <c r="B213" s="50"/>
      <c r="C213" s="50"/>
      <c r="D213" s="50"/>
      <c r="E213" s="50"/>
      <c r="F213" s="50"/>
      <c r="G213" s="50"/>
      <c r="H213" s="5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25"/>
      <c r="B214" s="50"/>
      <c r="C214" s="50"/>
      <c r="D214" s="50"/>
      <c r="E214" s="50"/>
      <c r="F214" s="50"/>
      <c r="G214" s="50"/>
      <c r="H214" s="5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25"/>
      <c r="B215" s="50"/>
      <c r="C215" s="50"/>
      <c r="D215" s="50"/>
      <c r="E215" s="50"/>
      <c r="F215" s="50"/>
      <c r="G215" s="50"/>
      <c r="H215" s="5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25"/>
      <c r="B216" s="50"/>
      <c r="C216" s="50"/>
      <c r="D216" s="50"/>
      <c r="E216" s="50"/>
      <c r="F216" s="50"/>
      <c r="G216" s="50"/>
      <c r="H216" s="5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25"/>
      <c r="B217" s="50"/>
      <c r="C217" s="50"/>
      <c r="D217" s="50"/>
      <c r="E217" s="50"/>
      <c r="F217" s="50"/>
      <c r="G217" s="50"/>
      <c r="H217" s="5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25"/>
      <c r="B218" s="50"/>
      <c r="C218" s="50"/>
      <c r="D218" s="50"/>
      <c r="E218" s="50"/>
      <c r="F218" s="50"/>
      <c r="G218" s="50"/>
      <c r="H218" s="5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25"/>
      <c r="B219" s="50"/>
      <c r="C219" s="50"/>
      <c r="D219" s="50"/>
      <c r="E219" s="50"/>
      <c r="F219" s="50"/>
      <c r="G219" s="50"/>
      <c r="H219" s="5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25"/>
      <c r="B220" s="50"/>
      <c r="C220" s="50"/>
      <c r="D220" s="50"/>
      <c r="E220" s="50"/>
      <c r="F220" s="50"/>
      <c r="G220" s="50"/>
      <c r="H220" s="5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25"/>
      <c r="B221" s="50"/>
      <c r="C221" s="50"/>
      <c r="D221" s="50"/>
      <c r="E221" s="50"/>
      <c r="F221" s="50"/>
      <c r="G221" s="50"/>
      <c r="H221" s="5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25"/>
      <c r="B222" s="50"/>
      <c r="C222" s="50"/>
      <c r="D222" s="50"/>
      <c r="E222" s="50"/>
      <c r="F222" s="50"/>
      <c r="G222" s="50"/>
      <c r="H222" s="5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25"/>
      <c r="B223" s="50"/>
      <c r="C223" s="50"/>
      <c r="D223" s="50"/>
      <c r="E223" s="50"/>
      <c r="F223" s="50"/>
      <c r="G223" s="50"/>
      <c r="H223" s="5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25"/>
      <c r="B224" s="50"/>
      <c r="C224" s="50"/>
      <c r="D224" s="50"/>
      <c r="E224" s="50"/>
      <c r="F224" s="50"/>
      <c r="G224" s="50"/>
      <c r="H224" s="5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25"/>
      <c r="B225" s="50"/>
      <c r="C225" s="50"/>
      <c r="D225" s="50"/>
      <c r="E225" s="50"/>
      <c r="F225" s="50"/>
      <c r="G225" s="50"/>
      <c r="H225" s="5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25"/>
      <c r="B226" s="50"/>
      <c r="C226" s="50"/>
      <c r="D226" s="50"/>
      <c r="E226" s="50"/>
      <c r="F226" s="50"/>
      <c r="G226" s="50"/>
      <c r="H226" s="5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25"/>
      <c r="B227" s="50"/>
      <c r="C227" s="50"/>
      <c r="D227" s="50"/>
      <c r="E227" s="50"/>
      <c r="F227" s="50"/>
      <c r="G227" s="50"/>
      <c r="H227" s="5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25"/>
      <c r="B228" s="50"/>
      <c r="C228" s="50"/>
      <c r="D228" s="50"/>
      <c r="E228" s="50"/>
      <c r="F228" s="50"/>
      <c r="G228" s="50"/>
      <c r="H228" s="5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25"/>
      <c r="B229" s="50"/>
      <c r="C229" s="50"/>
      <c r="D229" s="50"/>
      <c r="E229" s="50"/>
      <c r="F229" s="50"/>
      <c r="G229" s="50"/>
      <c r="H229" s="5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25"/>
      <c r="B230" s="50"/>
      <c r="C230" s="50"/>
      <c r="D230" s="50"/>
      <c r="E230" s="50"/>
      <c r="F230" s="50"/>
      <c r="G230" s="50"/>
      <c r="H230" s="5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25"/>
      <c r="B231" s="50"/>
      <c r="C231" s="50"/>
      <c r="D231" s="50"/>
      <c r="E231" s="50"/>
      <c r="F231" s="50"/>
      <c r="G231" s="50"/>
      <c r="H231" s="5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25"/>
      <c r="B232" s="50"/>
      <c r="C232" s="50"/>
      <c r="D232" s="50"/>
      <c r="E232" s="50"/>
      <c r="F232" s="50"/>
      <c r="G232" s="50"/>
      <c r="H232" s="5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25"/>
      <c r="B233" s="50"/>
      <c r="C233" s="50"/>
      <c r="D233" s="50"/>
      <c r="E233" s="50"/>
      <c r="F233" s="50"/>
      <c r="G233" s="50"/>
      <c r="H233" s="5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25"/>
      <c r="B234" s="50"/>
      <c r="C234" s="50"/>
      <c r="D234" s="50"/>
      <c r="E234" s="50"/>
      <c r="F234" s="50"/>
      <c r="G234" s="50"/>
      <c r="H234" s="5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25"/>
      <c r="B235" s="50"/>
      <c r="C235" s="50"/>
      <c r="D235" s="50"/>
      <c r="E235" s="50"/>
      <c r="F235" s="50"/>
      <c r="G235" s="50"/>
      <c r="H235" s="5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25"/>
      <c r="B236" s="50"/>
      <c r="C236" s="50"/>
      <c r="D236" s="50"/>
      <c r="E236" s="50"/>
      <c r="F236" s="50"/>
      <c r="G236" s="50"/>
      <c r="H236" s="5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25"/>
      <c r="B237" s="50"/>
      <c r="C237" s="50"/>
      <c r="D237" s="50"/>
      <c r="E237" s="50"/>
      <c r="F237" s="50"/>
      <c r="G237" s="50"/>
      <c r="H237" s="5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25"/>
      <c r="B238" s="50"/>
      <c r="C238" s="50"/>
      <c r="D238" s="50"/>
      <c r="E238" s="50"/>
      <c r="F238" s="50"/>
      <c r="G238" s="50"/>
      <c r="H238" s="5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25"/>
      <c r="B239" s="50"/>
      <c r="C239" s="50"/>
      <c r="D239" s="50"/>
      <c r="E239" s="50"/>
      <c r="F239" s="50"/>
      <c r="G239" s="50"/>
      <c r="H239" s="5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25"/>
      <c r="B240" s="50"/>
      <c r="C240" s="50"/>
      <c r="D240" s="50"/>
      <c r="E240" s="50"/>
      <c r="F240" s="50"/>
      <c r="G240" s="50"/>
      <c r="H240" s="5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25"/>
      <c r="B241" s="50"/>
      <c r="C241" s="50"/>
      <c r="D241" s="50"/>
      <c r="E241" s="50"/>
      <c r="F241" s="50"/>
      <c r="G241" s="50"/>
      <c r="H241" s="5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25"/>
      <c r="B242" s="50"/>
      <c r="C242" s="50"/>
      <c r="D242" s="50"/>
      <c r="E242" s="50"/>
      <c r="F242" s="50"/>
      <c r="G242" s="50"/>
      <c r="H242" s="5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25"/>
      <c r="B243" s="50"/>
      <c r="C243" s="50"/>
      <c r="D243" s="50"/>
      <c r="E243" s="50"/>
      <c r="F243" s="50"/>
      <c r="G243" s="50"/>
      <c r="H243" s="5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25"/>
      <c r="B244" s="50"/>
      <c r="C244" s="50"/>
      <c r="D244" s="50"/>
      <c r="E244" s="50"/>
      <c r="F244" s="50"/>
      <c r="G244" s="50"/>
      <c r="H244" s="5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25"/>
      <c r="B245" s="50"/>
      <c r="C245" s="50"/>
      <c r="D245" s="50"/>
      <c r="E245" s="50"/>
      <c r="F245" s="50"/>
      <c r="G245" s="50"/>
      <c r="H245" s="5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25"/>
      <c r="B246" s="50"/>
      <c r="C246" s="50"/>
      <c r="D246" s="50"/>
      <c r="E246" s="50"/>
      <c r="F246" s="50"/>
      <c r="G246" s="50"/>
      <c r="H246" s="5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25"/>
      <c r="B247" s="50"/>
      <c r="C247" s="50"/>
      <c r="D247" s="50"/>
      <c r="E247" s="50"/>
      <c r="F247" s="50"/>
      <c r="G247" s="50"/>
      <c r="H247" s="5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25"/>
      <c r="B248" s="50"/>
      <c r="C248" s="50"/>
      <c r="D248" s="50"/>
      <c r="E248" s="50"/>
      <c r="F248" s="50"/>
      <c r="G248" s="50"/>
      <c r="H248" s="5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25"/>
      <c r="B249" s="50"/>
      <c r="C249" s="50"/>
      <c r="D249" s="50"/>
      <c r="E249" s="50"/>
      <c r="F249" s="50"/>
      <c r="G249" s="50"/>
      <c r="H249" s="5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25"/>
      <c r="B250" s="50"/>
      <c r="C250" s="50"/>
      <c r="D250" s="50"/>
      <c r="E250" s="50"/>
      <c r="F250" s="50"/>
      <c r="G250" s="50"/>
      <c r="H250" s="5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25"/>
      <c r="B251" s="50"/>
      <c r="C251" s="50"/>
      <c r="D251" s="50"/>
      <c r="E251" s="50"/>
      <c r="F251" s="50"/>
      <c r="G251" s="50"/>
      <c r="H251" s="5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25"/>
      <c r="B252" s="50"/>
      <c r="C252" s="50"/>
      <c r="D252" s="50"/>
      <c r="E252" s="50"/>
      <c r="F252" s="50"/>
      <c r="G252" s="50"/>
      <c r="H252" s="5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25"/>
      <c r="B253" s="50"/>
      <c r="C253" s="50"/>
      <c r="D253" s="50"/>
      <c r="E253" s="50"/>
      <c r="F253" s="50"/>
      <c r="G253" s="50"/>
      <c r="H253" s="5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25"/>
      <c r="B254" s="50"/>
      <c r="C254" s="50"/>
      <c r="D254" s="50"/>
      <c r="E254" s="50"/>
      <c r="F254" s="50"/>
      <c r="G254" s="50"/>
      <c r="H254" s="5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25"/>
      <c r="B255" s="50"/>
      <c r="C255" s="50"/>
      <c r="D255" s="50"/>
      <c r="E255" s="50"/>
      <c r="F255" s="50"/>
      <c r="G255" s="50"/>
      <c r="H255" s="5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25"/>
      <c r="B256" s="50"/>
      <c r="C256" s="50"/>
      <c r="D256" s="50"/>
      <c r="E256" s="50"/>
      <c r="F256" s="50"/>
      <c r="G256" s="50"/>
      <c r="H256" s="5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25"/>
      <c r="B257" s="50"/>
      <c r="C257" s="50"/>
      <c r="D257" s="50"/>
      <c r="E257" s="50"/>
      <c r="F257" s="50"/>
      <c r="G257" s="50"/>
      <c r="H257" s="5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25"/>
      <c r="B258" s="50"/>
      <c r="C258" s="50"/>
      <c r="D258" s="50"/>
      <c r="E258" s="50"/>
      <c r="F258" s="50"/>
      <c r="G258" s="50"/>
      <c r="H258" s="5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25"/>
      <c r="B259" s="50"/>
      <c r="C259" s="50"/>
      <c r="D259" s="50"/>
      <c r="E259" s="50"/>
      <c r="F259" s="50"/>
      <c r="G259" s="50"/>
      <c r="H259" s="5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25"/>
      <c r="B260" s="50"/>
      <c r="C260" s="50"/>
      <c r="D260" s="50"/>
      <c r="E260" s="50"/>
      <c r="F260" s="50"/>
      <c r="G260" s="50"/>
      <c r="H260" s="5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25"/>
      <c r="B261" s="50"/>
      <c r="C261" s="50"/>
      <c r="D261" s="50"/>
      <c r="E261" s="50"/>
      <c r="F261" s="50"/>
      <c r="G261" s="50"/>
      <c r="H261" s="5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25"/>
      <c r="B262" s="50"/>
      <c r="C262" s="50"/>
      <c r="D262" s="50"/>
      <c r="E262" s="50"/>
      <c r="F262" s="50"/>
      <c r="G262" s="50"/>
      <c r="H262" s="5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25"/>
      <c r="B263" s="50"/>
      <c r="C263" s="50"/>
      <c r="D263" s="50"/>
      <c r="E263" s="50"/>
      <c r="F263" s="50"/>
      <c r="G263" s="50"/>
      <c r="H263" s="5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25"/>
      <c r="B264" s="50"/>
      <c r="C264" s="50"/>
      <c r="D264" s="50"/>
      <c r="E264" s="50"/>
      <c r="F264" s="50"/>
      <c r="G264" s="50"/>
      <c r="H264" s="5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25"/>
      <c r="B265" s="50"/>
      <c r="C265" s="50"/>
      <c r="D265" s="50"/>
      <c r="E265" s="50"/>
      <c r="F265" s="50"/>
      <c r="G265" s="50"/>
      <c r="H265" s="5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25"/>
      <c r="B266" s="50"/>
      <c r="C266" s="50"/>
      <c r="D266" s="50"/>
      <c r="E266" s="50"/>
      <c r="F266" s="50"/>
      <c r="G266" s="50"/>
      <c r="H266" s="5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25"/>
      <c r="B267" s="50"/>
      <c r="C267" s="50"/>
      <c r="D267" s="50"/>
      <c r="E267" s="50"/>
      <c r="F267" s="50"/>
      <c r="G267" s="50"/>
      <c r="H267" s="5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25"/>
      <c r="B268" s="50"/>
      <c r="C268" s="50"/>
      <c r="D268" s="50"/>
      <c r="E268" s="50"/>
      <c r="F268" s="50"/>
      <c r="G268" s="50"/>
      <c r="H268" s="5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25"/>
      <c r="B269" s="50"/>
      <c r="C269" s="50"/>
      <c r="D269" s="50"/>
      <c r="E269" s="50"/>
      <c r="F269" s="50"/>
      <c r="G269" s="50"/>
      <c r="H269" s="5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25"/>
      <c r="B270" s="50"/>
      <c r="C270" s="50"/>
      <c r="D270" s="50"/>
      <c r="E270" s="50"/>
      <c r="F270" s="50"/>
      <c r="G270" s="50"/>
      <c r="H270" s="5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25"/>
      <c r="B271" s="50"/>
      <c r="C271" s="50"/>
      <c r="D271" s="50"/>
      <c r="E271" s="50"/>
      <c r="F271" s="50"/>
      <c r="G271" s="50"/>
      <c r="H271" s="5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25"/>
      <c r="B272" s="50"/>
      <c r="C272" s="50"/>
      <c r="D272" s="50"/>
      <c r="E272" s="50"/>
      <c r="F272" s="50"/>
      <c r="G272" s="50"/>
      <c r="H272" s="5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25"/>
      <c r="B273" s="50"/>
      <c r="C273" s="50"/>
      <c r="D273" s="50"/>
      <c r="E273" s="50"/>
      <c r="F273" s="50"/>
      <c r="G273" s="50"/>
      <c r="H273" s="5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25"/>
      <c r="B274" s="50"/>
      <c r="C274" s="50"/>
      <c r="D274" s="50"/>
      <c r="E274" s="50"/>
      <c r="F274" s="50"/>
      <c r="G274" s="50"/>
      <c r="H274" s="5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25"/>
      <c r="B275" s="50"/>
      <c r="C275" s="50"/>
      <c r="D275" s="50"/>
      <c r="E275" s="50"/>
      <c r="F275" s="50"/>
      <c r="G275" s="50"/>
      <c r="H275" s="5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25"/>
      <c r="B276" s="50"/>
      <c r="C276" s="50"/>
      <c r="D276" s="50"/>
      <c r="E276" s="50"/>
      <c r="F276" s="50"/>
      <c r="G276" s="50"/>
      <c r="H276" s="5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25"/>
      <c r="B277" s="50"/>
      <c r="C277" s="50"/>
      <c r="D277" s="50"/>
      <c r="E277" s="50"/>
      <c r="F277" s="50"/>
      <c r="G277" s="50"/>
      <c r="H277" s="5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25"/>
      <c r="B278" s="50"/>
      <c r="C278" s="50"/>
      <c r="D278" s="50"/>
      <c r="E278" s="50"/>
      <c r="F278" s="50"/>
      <c r="G278" s="50"/>
      <c r="H278" s="5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25"/>
      <c r="B279" s="50"/>
      <c r="C279" s="50"/>
      <c r="D279" s="50"/>
      <c r="E279" s="50"/>
      <c r="F279" s="50"/>
      <c r="G279" s="50"/>
      <c r="H279" s="5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25"/>
      <c r="B280" s="50"/>
      <c r="C280" s="50"/>
      <c r="D280" s="50"/>
      <c r="E280" s="50"/>
      <c r="F280" s="50"/>
      <c r="G280" s="50"/>
      <c r="H280" s="5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25"/>
      <c r="B281" s="50"/>
      <c r="C281" s="50"/>
      <c r="D281" s="50"/>
      <c r="E281" s="50"/>
      <c r="F281" s="50"/>
      <c r="G281" s="50"/>
      <c r="H281" s="5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25"/>
      <c r="B282" s="50"/>
      <c r="C282" s="50"/>
      <c r="D282" s="50"/>
      <c r="E282" s="50"/>
      <c r="F282" s="50"/>
      <c r="G282" s="50"/>
      <c r="H282" s="5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25"/>
      <c r="B283" s="50"/>
      <c r="C283" s="50"/>
      <c r="D283" s="50"/>
      <c r="E283" s="50"/>
      <c r="F283" s="50"/>
      <c r="G283" s="50"/>
      <c r="H283" s="5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25"/>
      <c r="B284" s="50"/>
      <c r="C284" s="50"/>
      <c r="D284" s="50"/>
      <c r="E284" s="50"/>
      <c r="F284" s="50"/>
      <c r="G284" s="50"/>
      <c r="H284" s="5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25"/>
      <c r="B285" s="50"/>
      <c r="C285" s="50"/>
      <c r="D285" s="50"/>
      <c r="E285" s="50"/>
      <c r="F285" s="50"/>
      <c r="G285" s="50"/>
      <c r="H285" s="5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25"/>
      <c r="B286" s="50"/>
      <c r="C286" s="50"/>
      <c r="D286" s="50"/>
      <c r="E286" s="50"/>
      <c r="F286" s="50"/>
      <c r="G286" s="50"/>
      <c r="H286" s="5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25"/>
      <c r="B287" s="50"/>
      <c r="C287" s="50"/>
      <c r="D287" s="50"/>
      <c r="E287" s="50"/>
      <c r="F287" s="50"/>
      <c r="G287" s="50"/>
      <c r="H287" s="5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25"/>
      <c r="B288" s="50"/>
      <c r="C288" s="50"/>
      <c r="D288" s="50"/>
      <c r="E288" s="50"/>
      <c r="F288" s="50"/>
      <c r="G288" s="50"/>
      <c r="H288" s="5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25"/>
      <c r="B289" s="50"/>
      <c r="C289" s="50"/>
      <c r="D289" s="50"/>
      <c r="E289" s="50"/>
      <c r="F289" s="50"/>
      <c r="G289" s="50"/>
      <c r="H289" s="5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9">
    <mergeCell ref="B86:E86"/>
    <mergeCell ref="E15:F15"/>
    <mergeCell ref="B17:G17"/>
    <mergeCell ref="B75:C75"/>
    <mergeCell ref="E9:F9"/>
    <mergeCell ref="E10:F10"/>
    <mergeCell ref="E11:F11"/>
    <mergeCell ref="E13:F13"/>
    <mergeCell ref="E14:F14"/>
  </mergeCells>
  <pageMargins left="0.74803149606299213" right="0.74803149606299213" top="0.98425196850393704" bottom="0.98425196850393704" header="0" footer="0"/>
  <pageSetup paperSize="5" scale="70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9" t="s">
        <v>78</v>
      </c>
      <c r="B2" s="22"/>
      <c r="C2" s="22"/>
      <c r="D2" s="22"/>
    </row>
    <row r="4" spans="1:4" ht="15" customHeight="1">
      <c r="A4" s="10" t="s">
        <v>79</v>
      </c>
      <c r="B4" s="22"/>
      <c r="C4" s="22"/>
      <c r="D4" s="22"/>
    </row>
    <row r="5" spans="1:4" ht="15" customHeight="1">
      <c r="A5" s="10" t="s">
        <v>80</v>
      </c>
      <c r="B5" s="22"/>
      <c r="C5" s="22"/>
      <c r="D5" s="22"/>
    </row>
    <row r="6" spans="1:4" ht="15" customHeight="1">
      <c r="A6" s="11" t="s">
        <v>81</v>
      </c>
      <c r="B6" s="22"/>
      <c r="C6" s="22"/>
      <c r="D6" s="22"/>
    </row>
    <row r="7" spans="1:4" ht="15" customHeight="1">
      <c r="A7" s="11" t="s">
        <v>82</v>
      </c>
      <c r="B7" s="22"/>
      <c r="C7" s="22"/>
      <c r="D7" s="22"/>
    </row>
    <row r="8" spans="1:4" ht="15" customHeight="1">
      <c r="A8" s="12" t="s">
        <v>83</v>
      </c>
      <c r="B8" s="22"/>
      <c r="C8" s="22"/>
      <c r="D8" s="22"/>
    </row>
    <row r="10" spans="1:4" ht="15" customHeight="1">
      <c r="A10" s="22"/>
      <c r="B10" s="11">
        <v>2</v>
      </c>
      <c r="C10" s="10" t="s">
        <v>84</v>
      </c>
      <c r="D10" s="22"/>
    </row>
    <row r="11" spans="1:4" ht="15" customHeight="1">
      <c r="A11" s="22"/>
      <c r="B11" s="11">
        <v>25</v>
      </c>
      <c r="C11" s="11" t="s">
        <v>85</v>
      </c>
      <c r="D11" s="22"/>
    </row>
    <row r="12" spans="1:4" ht="15" customHeight="1">
      <c r="A12" s="22"/>
      <c r="B12" s="10">
        <v>300</v>
      </c>
      <c r="C12" s="11" t="s">
        <v>86</v>
      </c>
      <c r="D12" s="22"/>
    </row>
    <row r="13" spans="1:4" ht="15" customHeight="1">
      <c r="A13" s="22"/>
      <c r="B13" s="13">
        <f>B12*B11*B10</f>
        <v>15000</v>
      </c>
      <c r="C13" s="9" t="s">
        <v>87</v>
      </c>
      <c r="D13" s="14"/>
    </row>
    <row r="16" spans="1:4" ht="15" customHeight="1">
      <c r="A16" s="15" t="s">
        <v>88</v>
      </c>
      <c r="B16" s="22"/>
      <c r="C16" s="22"/>
      <c r="D16" s="22"/>
    </row>
    <row r="18" spans="1:7" ht="30" customHeight="1">
      <c r="A18" s="22"/>
      <c r="B18" s="145" t="s">
        <v>89</v>
      </c>
      <c r="C18" s="146"/>
      <c r="D18" s="16" t="s">
        <v>90</v>
      </c>
      <c r="E18" s="145" t="s">
        <v>91</v>
      </c>
      <c r="F18" s="146"/>
      <c r="G18" s="22"/>
    </row>
    <row r="19" spans="1:7" ht="15" customHeight="1">
      <c r="A19" s="11" t="s">
        <v>92</v>
      </c>
      <c r="B19" s="11">
        <v>15000</v>
      </c>
      <c r="C19" s="11" t="s">
        <v>76</v>
      </c>
      <c r="D19" s="17">
        <v>0.8</v>
      </c>
      <c r="E19" s="11">
        <f>B19*D19</f>
        <v>12000</v>
      </c>
      <c r="F19" s="22"/>
      <c r="G19" s="22"/>
    </row>
    <row r="20" spans="1:7" ht="15" customHeight="1">
      <c r="A20" s="11" t="s">
        <v>93</v>
      </c>
      <c r="B20" s="11">
        <v>15000</v>
      </c>
      <c r="C20" s="11" t="s">
        <v>76</v>
      </c>
      <c r="D20" s="17">
        <f>D19</f>
        <v>0.8</v>
      </c>
      <c r="E20" s="11">
        <f t="shared" ref="E20:E21" si="0">D20*B20</f>
        <v>12000</v>
      </c>
      <c r="F20" s="22"/>
      <c r="G20" s="22"/>
    </row>
    <row r="21" spans="1:7" ht="15" customHeight="1">
      <c r="A21" s="11" t="s">
        <v>94</v>
      </c>
      <c r="B21" s="11">
        <v>15000</v>
      </c>
      <c r="C21" s="11" t="s">
        <v>76</v>
      </c>
      <c r="D21" s="17">
        <v>0.8</v>
      </c>
      <c r="E21" s="11">
        <f t="shared" si="0"/>
        <v>12000</v>
      </c>
      <c r="F21" s="22"/>
      <c r="G21" s="22"/>
    </row>
    <row r="22" spans="1:7" ht="15" customHeight="1">
      <c r="A22" s="12" t="s">
        <v>95</v>
      </c>
      <c r="B22" s="22"/>
      <c r="C22" s="22"/>
      <c r="D22" s="22"/>
      <c r="E22" s="11">
        <f>E21+E20+E19</f>
        <v>36000</v>
      </c>
      <c r="F22" s="22"/>
      <c r="G22" s="11" t="s">
        <v>96</v>
      </c>
    </row>
    <row r="23" spans="1:7" ht="15.75" customHeight="1">
      <c r="A23" s="22"/>
      <c r="B23" s="22"/>
      <c r="C23" s="22"/>
      <c r="D23" s="22"/>
      <c r="E23" s="22"/>
      <c r="F23" s="22"/>
      <c r="G23" s="22"/>
    </row>
    <row r="24" spans="1:7" ht="15.75" customHeight="1">
      <c r="A24" s="22"/>
      <c r="B24" s="22"/>
      <c r="C24" s="22"/>
      <c r="D24" s="22"/>
      <c r="E24" s="22"/>
      <c r="F24" s="22"/>
      <c r="G24" s="22"/>
    </row>
    <row r="25" spans="1:7" ht="15.75" customHeight="1">
      <c r="A25" s="11" t="s">
        <v>97</v>
      </c>
      <c r="B25" s="22"/>
      <c r="C25" s="22"/>
      <c r="D25" s="22"/>
      <c r="E25" s="22"/>
      <c r="F25" s="22"/>
      <c r="G25" s="22"/>
    </row>
    <row r="26" spans="1:7" ht="15.75" customHeight="1">
      <c r="A26" s="11">
        <v>1</v>
      </c>
      <c r="B26" s="11" t="s">
        <v>98</v>
      </c>
      <c r="C26" s="22"/>
      <c r="D26" s="22"/>
      <c r="E26" s="22"/>
      <c r="F26" s="22"/>
      <c r="G26" s="22"/>
    </row>
    <row r="27" spans="1:7" ht="15.75" customHeight="1">
      <c r="A27" s="11">
        <v>0.25</v>
      </c>
      <c r="B27" s="11" t="s">
        <v>99</v>
      </c>
      <c r="C27" s="22"/>
      <c r="D27" s="22"/>
      <c r="E27" s="22"/>
      <c r="F27" s="22"/>
      <c r="G27" s="22"/>
    </row>
    <row r="28" spans="1:7" ht="15.75" customHeight="1">
      <c r="A28" s="22"/>
      <c r="B28" s="22"/>
      <c r="C28" s="22"/>
      <c r="D28" s="22"/>
      <c r="E28" s="22"/>
      <c r="F28" s="22"/>
      <c r="G28" s="22"/>
    </row>
    <row r="29" spans="1:7" ht="15.75" customHeight="1">
      <c r="A29" s="11">
        <v>0.25</v>
      </c>
      <c r="B29" s="11">
        <v>6</v>
      </c>
      <c r="C29" s="10" t="s">
        <v>100</v>
      </c>
      <c r="D29" s="22"/>
      <c r="E29" s="22"/>
      <c r="F29" s="22"/>
      <c r="G29" s="22"/>
    </row>
    <row r="30" spans="1:7" ht="15.75" customHeight="1">
      <c r="A30" s="22"/>
      <c r="B30" s="11">
        <f>B29*A29</f>
        <v>1.5</v>
      </c>
      <c r="C30" s="11" t="s">
        <v>101</v>
      </c>
      <c r="D30" s="22"/>
      <c r="E30" s="22"/>
      <c r="F30" s="22"/>
      <c r="G30" s="22"/>
    </row>
    <row r="31" spans="1:7" ht="15.75" customHeight="1">
      <c r="A31" s="22"/>
      <c r="B31" s="11">
        <f>B30*52</f>
        <v>78</v>
      </c>
      <c r="C31" s="11" t="s">
        <v>102</v>
      </c>
      <c r="D31" s="22"/>
      <c r="E31" s="22"/>
      <c r="F31" s="22"/>
      <c r="G31" s="22"/>
    </row>
    <row r="32" spans="1:7" ht="15.75" customHeight="1">
      <c r="A32" s="22"/>
      <c r="B32" s="22"/>
      <c r="C32" s="4"/>
      <c r="D32" s="22"/>
      <c r="E32" s="22"/>
      <c r="F32" s="22"/>
      <c r="G32" s="22"/>
    </row>
    <row r="33" spans="2:5" ht="15.75" customHeight="1">
      <c r="B33" s="7" t="s">
        <v>22</v>
      </c>
      <c r="C33" s="2" t="s">
        <v>24</v>
      </c>
      <c r="D33" s="8"/>
      <c r="E33" s="3" t="s">
        <v>25</v>
      </c>
    </row>
    <row r="34" spans="2:5" ht="15.75" customHeight="1">
      <c r="B34" s="7" t="s">
        <v>26</v>
      </c>
      <c r="C34" s="4" t="s">
        <v>24</v>
      </c>
      <c r="D34" s="8"/>
      <c r="E34" s="3" t="s">
        <v>25</v>
      </c>
    </row>
    <row r="35" spans="2:5" ht="15.75" customHeight="1">
      <c r="B35" s="7" t="s">
        <v>27</v>
      </c>
      <c r="C35" s="2" t="s">
        <v>28</v>
      </c>
      <c r="D35" s="8"/>
      <c r="E35" s="3" t="s">
        <v>25</v>
      </c>
    </row>
    <row r="36" spans="2:5" ht="15.75" customHeight="1">
      <c r="B36" s="7" t="s">
        <v>29</v>
      </c>
      <c r="C36" s="4" t="s">
        <v>28</v>
      </c>
      <c r="D36" s="8"/>
      <c r="E36" s="3" t="s">
        <v>25</v>
      </c>
    </row>
    <row r="37" spans="2:5" ht="15.75" customHeight="1">
      <c r="B37" s="7" t="s">
        <v>30</v>
      </c>
      <c r="C37" s="2" t="s">
        <v>31</v>
      </c>
      <c r="D37" s="8"/>
      <c r="E37" s="3" t="s">
        <v>25</v>
      </c>
    </row>
    <row r="38" spans="2:5" ht="15.75" customHeight="1">
      <c r="B38" s="7" t="s">
        <v>32</v>
      </c>
      <c r="C38" s="4" t="s">
        <v>33</v>
      </c>
      <c r="D38" s="8"/>
      <c r="E38" s="3" t="s">
        <v>25</v>
      </c>
    </row>
    <row r="39" spans="2:5" ht="15.75" customHeight="1">
      <c r="B39" s="7" t="s">
        <v>34</v>
      </c>
      <c r="C39" s="2" t="s">
        <v>35</v>
      </c>
      <c r="D39" s="8"/>
      <c r="E39" s="3" t="s">
        <v>25</v>
      </c>
    </row>
    <row r="40" spans="2:5" ht="15.75" customHeight="1">
      <c r="B40" s="7" t="s">
        <v>36</v>
      </c>
      <c r="C40" s="4" t="s">
        <v>35</v>
      </c>
      <c r="D40" s="8"/>
      <c r="E40" s="3" t="s">
        <v>25</v>
      </c>
    </row>
    <row r="41" spans="2:5" ht="15.75" customHeight="1">
      <c r="B41" s="7" t="s">
        <v>37</v>
      </c>
      <c r="C41" s="2" t="s">
        <v>33</v>
      </c>
      <c r="D41" s="8"/>
      <c r="E41" s="3" t="s">
        <v>25</v>
      </c>
    </row>
    <row r="42" spans="2:5" ht="15.75" customHeight="1">
      <c r="B42" s="5" t="s">
        <v>38</v>
      </c>
      <c r="C42" s="4" t="s">
        <v>39</v>
      </c>
      <c r="D42" s="18"/>
      <c r="E42" s="6" t="s">
        <v>25</v>
      </c>
    </row>
    <row r="43" spans="2:5" ht="15.75" customHeight="1">
      <c r="B43" s="7" t="s">
        <v>40</v>
      </c>
      <c r="C43" s="2" t="s">
        <v>35</v>
      </c>
      <c r="D43" s="8"/>
      <c r="E43" s="7"/>
    </row>
    <row r="44" spans="2:5" ht="15.75" customHeight="1">
      <c r="B44" s="19" t="s">
        <v>103</v>
      </c>
      <c r="C44" s="20">
        <f>C43+C42+C41+C40+C39+C38+C37+C36+C35+C34+C33</f>
        <v>78</v>
      </c>
      <c r="D44" s="22"/>
      <c r="E44" s="22"/>
    </row>
    <row r="45" spans="2:5" ht="15.75" customHeight="1">
      <c r="B45" s="22"/>
      <c r="C45" s="21">
        <f>78-C44</f>
        <v>0</v>
      </c>
      <c r="D45" s="22"/>
      <c r="E45" s="22"/>
    </row>
    <row r="46" spans="2:5" ht="15.75" customHeight="1">
      <c r="B46" s="22"/>
      <c r="C46" s="22"/>
      <c r="D46" s="22"/>
      <c r="E46" s="22"/>
    </row>
    <row r="47" spans="2:5" ht="15.75" customHeight="1">
      <c r="B47" s="22"/>
      <c r="C47" s="22"/>
      <c r="D47" s="22"/>
      <c r="E47" s="22"/>
    </row>
    <row r="48" spans="2:5" ht="15.75" customHeight="1">
      <c r="B48" s="22"/>
      <c r="C48" s="22"/>
      <c r="D48" s="22"/>
      <c r="E48" s="22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Briones Escalona Cristina Laura</cp:lastModifiedBy>
  <cp:revision/>
  <cp:lastPrinted>2022-05-11T13:31:19Z</cp:lastPrinted>
  <dcterms:created xsi:type="dcterms:W3CDTF">2021-02-23T18:10:54Z</dcterms:created>
  <dcterms:modified xsi:type="dcterms:W3CDTF">2022-07-26T15:08:49Z</dcterms:modified>
  <cp:category/>
  <cp:contentStatus/>
</cp:coreProperties>
</file>