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ZANAHO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G60" i="1" l="1"/>
  <c r="D61" i="1"/>
  <c r="G52" i="1" l="1"/>
  <c r="G50" i="1"/>
  <c r="G47" i="1"/>
  <c r="G54" i="1"/>
  <c r="G55" i="1"/>
  <c r="G61" i="1"/>
  <c r="G62" i="1"/>
  <c r="G38" i="1"/>
  <c r="G39" i="1"/>
  <c r="G40" i="1"/>
  <c r="G41" i="1"/>
  <c r="G63" i="1" l="1"/>
  <c r="G12" i="1"/>
  <c r="D92" i="1" l="1"/>
  <c r="E92" i="1" s="1"/>
  <c r="C92" i="1" l="1"/>
  <c r="C83" i="1" l="1"/>
  <c r="C86" i="1" l="1"/>
  <c r="G49" i="1"/>
  <c r="G53" i="1"/>
  <c r="G22" i="1"/>
  <c r="G23" i="1"/>
  <c r="G24" i="1"/>
  <c r="G25" i="1"/>
  <c r="G26" i="1"/>
  <c r="G27" i="1"/>
  <c r="G56" i="1" l="1"/>
  <c r="G37" i="1"/>
  <c r="G42" i="1" s="1"/>
  <c r="G21" i="1"/>
  <c r="G28" i="1" s="1"/>
  <c r="C82" i="1" s="1"/>
  <c r="G68" i="1"/>
  <c r="C84" i="1" l="1"/>
  <c r="C85" i="1" l="1"/>
  <c r="C88" i="1" s="1"/>
  <c r="D84" i="1" s="1"/>
  <c r="G65" i="1"/>
  <c r="G66" i="1" s="1"/>
  <c r="G67" i="1" s="1"/>
  <c r="E93" i="1" l="1"/>
  <c r="G69" i="1"/>
  <c r="D93" i="1"/>
  <c r="C93" i="1"/>
  <c r="D86" i="1"/>
  <c r="D87" i="1"/>
  <c r="D85" i="1"/>
  <c r="D83" i="1"/>
  <c r="D82" i="1"/>
  <c r="D88" i="1" l="1"/>
</calcChain>
</file>

<file path=xl/sharedStrings.xml><?xml version="1.0" encoding="utf-8"?>
<sst xmlns="http://schemas.openxmlformats.org/spreadsheetml/2006/main" count="159" uniqueCount="111">
  <si>
    <t>RUBRO O CULTIVO</t>
  </si>
  <si>
    <t>ZANAHORIA</t>
  </si>
  <si>
    <t>RENDIMIENTO (kilos/ha)</t>
  </si>
  <si>
    <t>VARIEDAD</t>
  </si>
  <si>
    <t>ROYAL C.</t>
  </si>
  <si>
    <t>FECHA ESTIMADA  PRECIO VENTA</t>
  </si>
  <si>
    <t>Diciembre-Enero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</si>
  <si>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</si>
  <si>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</si>
  <si>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</si>
  <si>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</si>
  <si>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</si>
  <si>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</si>
  <si>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</si>
  <si>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</si>
  <si>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PRODUCCIÓN</t>
  </si>
  <si>
    <t>MERCADO LOCAL</t>
  </si>
  <si>
    <t>COMUNA/LOCALIDAD</t>
  </si>
  <si>
    <t>FECHA DE COSECHA</t>
  </si>
  <si>
    <t>diciembre-enero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</si>
  <si>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</si>
  <si>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</si>
  <si>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</si>
  <si>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</si>
  <si>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</si>
  <si>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</si>
  <si>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</si>
  <si>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</si>
  <si>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</si>
  <si>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</si>
  <si>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</si>
  <si>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Terreno</t>
  </si>
  <si>
    <t>JH</t>
  </si>
  <si>
    <t>Julio-Agosto</t>
  </si>
  <si>
    <t>Siembra manual</t>
  </si>
  <si>
    <t>Septiembre-Octubre</t>
  </si>
  <si>
    <t>Aplicación de riego</t>
  </si>
  <si>
    <t>Septiembre-diciembre</t>
  </si>
  <si>
    <t>Aplicación de fertilizante</t>
  </si>
  <si>
    <t>Control de Malezas</t>
  </si>
  <si>
    <t>Septiembre -Enero</t>
  </si>
  <si>
    <t>Aplicación de Pesticidas</t>
  </si>
  <si>
    <t>Cosecha , Lavado, Ensacado y Carga</t>
  </si>
  <si>
    <t>Subtotal Jornadas Hombre</t>
  </si>
  <si>
    <t>JORNADAS ANIMAL</t>
  </si>
  <si>
    <t>Subtotal Jornadas Animal</t>
  </si>
  <si>
    <t>MAQUINARIA</t>
  </si>
  <si>
    <t xml:space="preserve">Arado </t>
  </si>
  <si>
    <t>JM</t>
  </si>
  <si>
    <t>Agosto-Septiembre</t>
  </si>
  <si>
    <t>Rastrajes</t>
  </si>
  <si>
    <t>Platabanda-Fertilizacion y Siembra</t>
  </si>
  <si>
    <t>Agosto-Octubre</t>
  </si>
  <si>
    <t>Agosto -Noviembre</t>
  </si>
  <si>
    <t>Vibrocultivador</t>
  </si>
  <si>
    <t xml:space="preserve">Subtotal </t>
  </si>
  <si>
    <t>INSUMOS</t>
  </si>
  <si>
    <t>Insumos</t>
  </si>
  <si>
    <t>Unidad (Kg/l/u)</t>
  </si>
  <si>
    <t>Cantidad (Kg/l/u)</t>
  </si>
  <si>
    <t>SEMILLAS</t>
  </si>
  <si>
    <t>Zanahoria</t>
  </si>
  <si>
    <t>Kg</t>
  </si>
  <si>
    <t>FERTILIZANTES</t>
  </si>
  <si>
    <t>Fertilizante SFT</t>
  </si>
  <si>
    <t>Urea</t>
  </si>
  <si>
    <t>Octubre-Noviembre</t>
  </si>
  <si>
    <t>CONTROL DE PLAGAS Y ENFERMEDADES</t>
  </si>
  <si>
    <t>Afalon 50 wp</t>
  </si>
  <si>
    <t>kg</t>
  </si>
  <si>
    <t>Galant (desmanche)</t>
  </si>
  <si>
    <t>Lt</t>
  </si>
  <si>
    <t>Troya 4 EC</t>
  </si>
  <si>
    <t>LT</t>
  </si>
  <si>
    <t>Subtotal Insumos</t>
  </si>
  <si>
    <t>OTROS</t>
  </si>
  <si>
    <t>Item</t>
  </si>
  <si>
    <t>Traslados internos</t>
  </si>
  <si>
    <t>u</t>
  </si>
  <si>
    <t>Anual</t>
  </si>
  <si>
    <t>Sacos</t>
  </si>
  <si>
    <t>Análisis de suelo Fertilidad completa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</si>
  <si>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</si>
  <si>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</si>
  <si>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</si>
  <si>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</si>
  <si>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</si>
  <si>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</si>
  <si>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</si>
  <si>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</si>
  <si>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</si>
  <si>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</si>
  <si>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</si>
  <si>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</si>
  <si>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</si>
  <si>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</si>
  <si>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</si>
  <si>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</si>
  <si>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</si>
  <si>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</si>
  <si>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</si>
  <si>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</si>
  <si>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</si>
  <si>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</si>
  <si>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</si>
  <si>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</si>
  <si>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</si>
  <si>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(kilo/há)</t>
  </si>
  <si>
    <t>Costo unitario ($/kilo) (*)</t>
  </si>
  <si>
    <t>(*): Este valor representa el valor mìnimo de venta del producto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</si>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</sst>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9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3" fontId="4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0" fillId="2" borderId="18" xfId="0" applyFill="1" applyBorder="1"/>
    <xf numFmtId="0" fontId="14" fillId="6" borderId="20" xfId="0" applyFont="1" applyFill="1" applyBorder="1"/>
    <xf numFmtId="3" fontId="12" fillId="2" borderId="5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0" fontId="9" fillId="8" borderId="19" xfId="0" applyFont="1" applyFill="1" applyBorder="1" applyAlignment="1">
      <alignment vertical="center"/>
    </xf>
    <xf numFmtId="49" fontId="17" fillId="8" borderId="20" xfId="0" applyNumberFormat="1" applyFont="1" applyFill="1" applyBorder="1" applyAlignment="1">
      <alignment vertical="center"/>
    </xf>
    <xf numFmtId="0" fontId="9" fillId="8" borderId="20" xfId="0" applyFont="1" applyFill="1" applyBorder="1" applyAlignment="1">
      <alignment vertical="center"/>
    </xf>
    <xf numFmtId="49" fontId="12" fillId="7" borderId="50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18" fillId="2" borderId="5" xfId="0" applyNumberFormat="1" applyFont="1" applyFill="1" applyBorder="1" applyAlignment="1">
      <alignment horizontal="left" vertical="center" wrapText="1"/>
    </xf>
    <xf numFmtId="49" fontId="19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3" fontId="20" fillId="0" borderId="53" xfId="0" applyNumberFormat="1" applyFont="1" applyBorder="1" applyAlignment="1">
      <alignment horizontal="center"/>
    </xf>
    <xf numFmtId="1" fontId="19" fillId="2" borderId="5" xfId="0" applyNumberFormat="1" applyFont="1" applyFill="1" applyBorder="1" applyAlignment="1">
      <alignment horizontal="right" vertical="center" wrapText="1"/>
    </xf>
    <xf numFmtId="3" fontId="19" fillId="2" borderId="5" xfId="0" applyNumberFormat="1" applyFont="1" applyFill="1" applyBorder="1" applyAlignment="1">
      <alignment horizontal="right" vertical="center" wrapText="1"/>
    </xf>
    <xf numFmtId="9" fontId="12" fillId="2" borderId="34" xfId="0" applyNumberFormat="1" applyFont="1" applyFill="1" applyBorder="1"/>
    <xf numFmtId="49" fontId="12" fillId="7" borderId="21" xfId="0" applyNumberFormat="1" applyFont="1" applyFill="1" applyBorder="1" applyAlignment="1">
      <alignment horizontal="center" vertical="center"/>
    </xf>
    <xf numFmtId="49" fontId="12" fillId="7" borderId="32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justify" vertical="center" wrapText="1"/>
    </xf>
    <xf numFmtId="0" fontId="5" fillId="2" borderId="60" xfId="0" applyFont="1" applyFill="1" applyBorder="1" applyAlignment="1">
      <alignment vertical="center" wrapText="1"/>
    </xf>
    <xf numFmtId="14" fontId="5" fillId="2" borderId="60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vertical="center" wrapText="1"/>
    </xf>
    <xf numFmtId="49" fontId="4" fillId="2" borderId="56" xfId="0" applyNumberFormat="1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>
      <alignment horizontal="left" vertical="center"/>
    </xf>
    <xf numFmtId="14" fontId="4" fillId="2" borderId="56" xfId="0" applyNumberFormat="1" applyFont="1" applyFill="1" applyBorder="1" applyAlignment="1">
      <alignment horizontal="left"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4" fillId="6" borderId="20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4" fillId="2" borderId="5" xfId="0" applyNumberFormat="1" applyFont="1" applyFill="1" applyBorder="1" applyAlignment="1">
      <alignment horizontal="right" vertical="center"/>
    </xf>
    <xf numFmtId="1" fontId="4" fillId="2" borderId="5" xfId="0" applyNumberFormat="1" applyFont="1" applyFill="1" applyBorder="1" applyAlignment="1">
      <alignment horizontal="right" vertical="center"/>
    </xf>
    <xf numFmtId="49" fontId="24" fillId="3" borderId="58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57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3" fillId="3" borderId="62" xfId="0" applyFont="1" applyFill="1" applyBorder="1" applyAlignment="1">
      <alignment horizontal="right" vertical="center"/>
    </xf>
    <xf numFmtId="3" fontId="3" fillId="3" borderId="62" xfId="0" applyNumberFormat="1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right" vertical="center"/>
    </xf>
    <xf numFmtId="3" fontId="19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right"/>
    </xf>
    <xf numFmtId="3" fontId="7" fillId="3" borderId="17" xfId="0" applyNumberFormat="1" applyFont="1" applyFill="1" applyBorder="1" applyAlignment="1">
      <alignment vertical="center"/>
    </xf>
    <xf numFmtId="3" fontId="12" fillId="7" borderId="51" xfId="0" applyNumberFormat="1" applyFont="1" applyFill="1" applyBorder="1" applyAlignment="1">
      <alignment horizontal="center" vertical="center"/>
    </xf>
    <xf numFmtId="3" fontId="12" fillId="7" borderId="52" xfId="0" applyNumberFormat="1" applyFont="1" applyFill="1" applyBorder="1" applyAlignment="1">
      <alignment horizontal="center" vertical="center"/>
    </xf>
    <xf numFmtId="3" fontId="12" fillId="7" borderId="36" xfId="0" applyNumberFormat="1" applyFont="1" applyFill="1" applyBorder="1" applyAlignment="1">
      <alignment horizontal="center" vertical="center"/>
    </xf>
    <xf numFmtId="3" fontId="12" fillId="7" borderId="3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0" fontId="23" fillId="0" borderId="0" xfId="0" applyNumberFormat="1" applyFont="1" applyFill="1"/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8" xfId="0" applyFill="1" applyBorder="1"/>
    <xf numFmtId="49" fontId="4" fillId="0" borderId="5" xfId="0" applyNumberFormat="1" applyFont="1" applyFill="1" applyBorder="1" applyAlignment="1">
      <alignment wrapText="1"/>
    </xf>
    <xf numFmtId="0" fontId="4" fillId="0" borderId="5" xfId="0" applyNumberFormat="1" applyFont="1" applyFill="1" applyBorder="1" applyAlignment="1">
      <alignment horizontal="right" wrapText="1"/>
    </xf>
    <xf numFmtId="49" fontId="4" fillId="0" borderId="5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0" fillId="0" borderId="0" xfId="0" applyFill="1"/>
    <xf numFmtId="0" fontId="0" fillId="0" borderId="4" xfId="0" applyFill="1" applyBorder="1"/>
    <xf numFmtId="49" fontId="1" fillId="3" borderId="11" xfId="0" applyNumberFormat="1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right" vertical="center"/>
    </xf>
    <xf numFmtId="3" fontId="7" fillId="0" borderId="64" xfId="0" applyNumberFormat="1" applyFont="1" applyFill="1" applyBorder="1" applyAlignment="1">
      <alignment horizontal="right" vertical="center"/>
    </xf>
    <xf numFmtId="49" fontId="7" fillId="3" borderId="62" xfId="0" applyNumberFormat="1" applyFont="1" applyFill="1" applyBorder="1" applyAlignment="1">
      <alignment vertical="center"/>
    </xf>
    <xf numFmtId="49" fontId="24" fillId="5" borderId="24" xfId="0" applyNumberFormat="1" applyFont="1" applyFill="1" applyBorder="1" applyAlignment="1">
      <alignment vertical="center"/>
    </xf>
    <xf numFmtId="0" fontId="24" fillId="5" borderId="25" xfId="0" applyFont="1" applyFill="1" applyBorder="1" applyAlignment="1">
      <alignment vertical="center"/>
    </xf>
    <xf numFmtId="0" fontId="24" fillId="5" borderId="25" xfId="0" applyFont="1" applyFill="1" applyBorder="1" applyAlignment="1">
      <alignment horizontal="center" vertical="center"/>
    </xf>
    <xf numFmtId="164" fontId="24" fillId="5" borderId="26" xfId="0" applyNumberFormat="1" applyFont="1" applyFill="1" applyBorder="1" applyAlignment="1">
      <alignment vertical="center"/>
    </xf>
    <xf numFmtId="49" fontId="24" fillId="3" borderId="27" xfId="0" applyNumberFormat="1" applyFont="1" applyFill="1" applyBorder="1" applyAlignment="1">
      <alignment vertical="center"/>
    </xf>
    <xf numFmtId="0" fontId="24" fillId="3" borderId="13" xfId="0" applyFont="1" applyFill="1" applyBorder="1" applyAlignment="1">
      <alignment vertical="center"/>
    </xf>
    <xf numFmtId="0" fontId="24" fillId="3" borderId="13" xfId="0" applyFont="1" applyFill="1" applyBorder="1" applyAlignment="1">
      <alignment horizontal="center" vertical="center"/>
    </xf>
    <xf numFmtId="164" fontId="24" fillId="3" borderId="28" xfId="0" applyNumberFormat="1" applyFont="1" applyFill="1" applyBorder="1" applyAlignment="1">
      <alignment vertical="center"/>
    </xf>
    <xf numFmtId="49" fontId="24" fillId="5" borderId="27" xfId="0" applyNumberFormat="1" applyFont="1" applyFill="1" applyBorder="1" applyAlignment="1">
      <alignment vertical="center"/>
    </xf>
    <xf numFmtId="0" fontId="24" fillId="5" borderId="13" xfId="0" applyFont="1" applyFill="1" applyBorder="1" applyAlignment="1">
      <alignment vertical="center"/>
    </xf>
    <xf numFmtId="0" fontId="24" fillId="5" borderId="13" xfId="0" applyFont="1" applyFill="1" applyBorder="1" applyAlignment="1">
      <alignment horizontal="center" vertical="center"/>
    </xf>
    <xf numFmtId="164" fontId="24" fillId="5" borderId="28" xfId="0" applyNumberFormat="1" applyFont="1" applyFill="1" applyBorder="1" applyAlignment="1">
      <alignment vertical="center"/>
    </xf>
    <xf numFmtId="49" fontId="24" fillId="5" borderId="29" xfId="0" applyNumberFormat="1" applyFont="1" applyFill="1" applyBorder="1" applyAlignment="1">
      <alignment vertical="center"/>
    </xf>
    <xf numFmtId="0" fontId="24" fillId="5" borderId="30" xfId="0" applyFont="1" applyFill="1" applyBorder="1" applyAlignment="1">
      <alignment vertical="center"/>
    </xf>
    <xf numFmtId="0" fontId="24" fillId="5" borderId="30" xfId="0" applyFont="1" applyFill="1" applyBorder="1" applyAlignment="1">
      <alignment horizontal="center" vertical="center"/>
    </xf>
    <xf numFmtId="164" fontId="24" fillId="5" borderId="30" xfId="0" applyNumberFormat="1" applyFont="1" applyFill="1" applyBorder="1" applyAlignment="1">
      <alignment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vertical="center" wrapText="1"/>
    </xf>
    <xf numFmtId="49" fontId="4" fillId="2" borderId="5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left" vertical="center"/>
    </xf>
    <xf numFmtId="49" fontId="4" fillId="2" borderId="55" xfId="0" applyNumberFormat="1" applyFont="1" applyFill="1" applyBorder="1" applyAlignment="1">
      <alignment horizontal="left" vertical="center"/>
    </xf>
    <xf numFmtId="3" fontId="22" fillId="2" borderId="54" xfId="0" applyNumberFormat="1" applyFont="1" applyFill="1" applyBorder="1" applyAlignment="1">
      <alignment horizontal="justify" vertical="top" wrapText="1"/>
    </xf>
    <xf numFmtId="0" fontId="0" fillId="0" borderId="55" xfId="0" applyBorder="1" applyAlignment="1">
      <alignment horizontal="justify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4"/>
  <sheetViews>
    <sheetView showGridLines="0" tabSelected="1" topLeftCell="A32" zoomScaleNormal="100" zoomScaleSheetLayoutView="100" workbookViewId="0">
      <selection activeCell="H48" sqref="H48"/>
    </sheetView>
  </sheetViews>
  <sheetFormatPr baseColWidth="10" defaultColWidth="10.85546875" defaultRowHeight="11.25" customHeight="1" x14ac:dyDescent="0.25"/>
  <cols>
    <col min="1" max="1" width="3.5703125" style="1" customWidth="1"/>
    <col min="2" max="2" width="23.5703125" style="1" customWidth="1"/>
    <col min="3" max="3" width="19.42578125" style="1" customWidth="1"/>
    <col min="4" max="4" width="9.42578125" style="1" customWidth="1"/>
    <col min="5" max="5" width="17.140625" style="110" customWidth="1"/>
    <col min="6" max="6" width="11" style="1" customWidth="1"/>
    <col min="7" max="7" width="16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96"/>
      <c r="F1" s="2"/>
      <c r="G1" s="2"/>
    </row>
    <row r="2" spans="1:7" ht="15" customHeight="1" x14ac:dyDescent="0.25">
      <c r="A2" s="2"/>
      <c r="B2" s="2"/>
      <c r="C2" s="2"/>
      <c r="D2" s="2"/>
      <c r="E2" s="96"/>
      <c r="F2" s="2"/>
      <c r="G2" s="2"/>
    </row>
    <row r="3" spans="1:7" ht="15" customHeight="1" x14ac:dyDescent="0.25">
      <c r="A3" s="2"/>
      <c r="B3" s="2"/>
      <c r="C3" s="2"/>
      <c r="D3" s="2"/>
      <c r="E3" s="96"/>
      <c r="F3" s="2"/>
      <c r="G3" s="2"/>
    </row>
    <row r="4" spans="1:7" ht="15" customHeight="1" x14ac:dyDescent="0.25">
      <c r="A4" s="2"/>
      <c r="B4" s="2"/>
      <c r="C4" s="2"/>
      <c r="D4" s="2"/>
      <c r="E4" s="96"/>
      <c r="F4" s="2"/>
      <c r="G4" s="2"/>
    </row>
    <row r="5" spans="1:7" ht="15" customHeight="1" x14ac:dyDescent="0.25">
      <c r="A5" s="2"/>
      <c r="B5" s="2"/>
      <c r="C5" s="2"/>
      <c r="D5" s="2"/>
      <c r="E5" s="96"/>
      <c r="F5" s="2"/>
      <c r="G5" s="2"/>
    </row>
    <row r="6" spans="1:7" ht="15" customHeight="1" x14ac:dyDescent="0.25">
      <c r="A6" s="2"/>
      <c r="B6" s="2"/>
      <c r="C6" s="2"/>
      <c r="D6" s="2"/>
      <c r="E6" s="96"/>
      <c r="F6" s="2"/>
      <c r="G6" s="2"/>
    </row>
    <row r="7" spans="1:7" ht="15" customHeight="1" x14ac:dyDescent="0.25">
      <c r="A7" s="2"/>
      <c r="B7" s="2"/>
      <c r="C7" s="2"/>
      <c r="D7" s="2"/>
      <c r="E7" s="96"/>
      <c r="F7" s="2"/>
      <c r="G7" s="2"/>
    </row>
    <row r="8" spans="1:7" ht="15" customHeight="1" x14ac:dyDescent="0.25">
      <c r="A8" s="2"/>
      <c r="B8" s="3"/>
      <c r="C8" s="4"/>
      <c r="D8" s="2"/>
      <c r="E8" s="97"/>
      <c r="F8" s="4"/>
      <c r="G8" s="4"/>
    </row>
    <row r="9" spans="1:7" ht="12" customHeight="1" x14ac:dyDescent="0.25">
      <c r="A9" s="5"/>
      <c r="B9" s="113" t="s">
        <v>0</v>
      </c>
      <c r="C9" s="114" t="s">
        <v>1</v>
      </c>
      <c r="D9" s="115"/>
      <c r="E9" s="180" t="s">
        <v>2</v>
      </c>
      <c r="F9" s="181"/>
      <c r="G9" s="111">
        <v>36000</v>
      </c>
    </row>
    <row r="10" spans="1:7" ht="12.75" customHeight="1" x14ac:dyDescent="0.25">
      <c r="A10" s="42"/>
      <c r="B10" s="89" t="s">
        <v>3</v>
      </c>
      <c r="C10" s="90" t="s">
        <v>4</v>
      </c>
      <c r="D10" s="116"/>
      <c r="E10" s="178" t="s">
        <v>5</v>
      </c>
      <c r="F10" s="179"/>
      <c r="G10" s="83" t="s">
        <v>6</v>
      </c>
    </row>
    <row r="11" spans="1:7" ht="12.75" customHeight="1" x14ac:dyDescent="0.25">
      <c r="A11" s="42"/>
      <c r="B11" s="89" t="s">
        <v>7</v>
      </c>
      <c r="C11" s="91" t="s">
        <v>8</v>
      </c>
      <c r="D11" s="116"/>
      <c r="E11" s="176" t="s">
        <v>9</v>
      </c>
      <c r="F11" s="177"/>
      <c r="G11" s="112">
        <v>200</v>
      </c>
    </row>
    <row r="12" spans="1:7" ht="12.75" customHeight="1" x14ac:dyDescent="0.25">
      <c r="A12" s="42"/>
      <c r="B12" s="89" t="s">
        <v>10</v>
      </c>
      <c r="C12" s="90" t="s">
        <v>11</v>
      </c>
      <c r="D12" s="116"/>
      <c r="E12" s="186" t="s">
        <v>12</v>
      </c>
      <c r="F12" s="187"/>
      <c r="G12" s="82">
        <f>G11*G9</f>
        <v>7200000</v>
      </c>
    </row>
    <row r="13" spans="1:7" ht="12.75" customHeight="1" x14ac:dyDescent="0.25">
      <c r="A13" s="42"/>
      <c r="B13" s="89" t="s">
        <v>13</v>
      </c>
      <c r="C13" s="91" t="s">
        <v>14</v>
      </c>
      <c r="D13" s="116"/>
      <c r="E13" s="176" t="s">
        <v>15</v>
      </c>
      <c r="F13" s="177"/>
      <c r="G13" s="81" t="s">
        <v>16</v>
      </c>
    </row>
    <row r="14" spans="1:7" ht="12.75" customHeight="1" x14ac:dyDescent="0.25">
      <c r="A14" s="42"/>
      <c r="B14" s="89" t="s">
        <v>17</v>
      </c>
      <c r="C14" s="91" t="s">
        <v>14</v>
      </c>
      <c r="D14" s="116"/>
      <c r="E14" s="176" t="s">
        <v>18</v>
      </c>
      <c r="F14" s="177"/>
      <c r="G14" s="83" t="s">
        <v>19</v>
      </c>
    </row>
    <row r="15" spans="1:7" ht="12.75" customHeight="1" x14ac:dyDescent="0.25">
      <c r="A15" s="42"/>
      <c r="B15" s="89" t="s">
        <v>20</v>
      </c>
      <c r="C15" s="92">
        <v>44727</v>
      </c>
      <c r="D15" s="116"/>
      <c r="E15" s="182" t="s">
        <v>21</v>
      </c>
      <c r="F15" s="183"/>
      <c r="G15" s="83" t="s">
        <v>22</v>
      </c>
    </row>
    <row r="16" spans="1:7" ht="12" customHeight="1" x14ac:dyDescent="0.25">
      <c r="A16" s="2"/>
      <c r="B16" s="87"/>
      <c r="C16" s="88"/>
      <c r="D16" s="84"/>
      <c r="E16" s="98"/>
      <c r="F16" s="85"/>
      <c r="G16" s="86"/>
    </row>
    <row r="17" spans="1:254" ht="12" customHeight="1" x14ac:dyDescent="0.25">
      <c r="A17" s="7"/>
      <c r="B17" s="184" t="s">
        <v>23</v>
      </c>
      <c r="C17" s="185"/>
      <c r="D17" s="185"/>
      <c r="E17" s="185"/>
      <c r="F17" s="185"/>
      <c r="G17" s="185"/>
    </row>
    <row r="18" spans="1:254" ht="12" customHeight="1" x14ac:dyDescent="0.25">
      <c r="A18" s="2"/>
      <c r="B18" s="8"/>
      <c r="C18" s="9"/>
      <c r="D18" s="9"/>
      <c r="E18" s="99"/>
      <c r="F18" s="10"/>
      <c r="G18" s="10"/>
    </row>
    <row r="19" spans="1:254" ht="12" customHeight="1" x14ac:dyDescent="0.25">
      <c r="A19" s="5"/>
      <c r="B19" s="11" t="s">
        <v>24</v>
      </c>
      <c r="C19" s="12"/>
      <c r="D19" s="13"/>
      <c r="E19" s="100"/>
      <c r="F19" s="13"/>
      <c r="G19" s="13"/>
    </row>
    <row r="20" spans="1:254" ht="24" customHeight="1" x14ac:dyDescent="0.25">
      <c r="A20" s="7"/>
      <c r="B20" s="14" t="s">
        <v>25</v>
      </c>
      <c r="C20" s="14" t="s">
        <v>26</v>
      </c>
      <c r="D20" s="14" t="s">
        <v>27</v>
      </c>
      <c r="E20" s="14" t="s">
        <v>28</v>
      </c>
      <c r="F20" s="14" t="s">
        <v>29</v>
      </c>
      <c r="G20" s="14" t="s">
        <v>30</v>
      </c>
    </row>
    <row r="21" spans="1:254" ht="12.75" customHeight="1" x14ac:dyDescent="0.25">
      <c r="A21" s="7"/>
      <c r="B21" s="80" t="s">
        <v>31</v>
      </c>
      <c r="C21" s="15" t="s">
        <v>32</v>
      </c>
      <c r="D21" s="117">
        <v>2</v>
      </c>
      <c r="E21" s="118" t="s">
        <v>33</v>
      </c>
      <c r="F21" s="6">
        <v>20000</v>
      </c>
      <c r="G21" s="6">
        <f>(D21*F21)</f>
        <v>40000</v>
      </c>
    </row>
    <row r="22" spans="1:254" ht="12.75" customHeight="1" x14ac:dyDescent="0.25">
      <c r="A22" s="7"/>
      <c r="B22" s="80" t="s">
        <v>34</v>
      </c>
      <c r="C22" s="15" t="s">
        <v>32</v>
      </c>
      <c r="D22" s="117">
        <v>2</v>
      </c>
      <c r="E22" s="118" t="s">
        <v>35</v>
      </c>
      <c r="F22" s="6">
        <v>20000</v>
      </c>
      <c r="G22" s="6">
        <f t="shared" ref="G22:G27" si="0">(D22*F22)</f>
        <v>40000</v>
      </c>
    </row>
    <row r="23" spans="1:254" ht="12.75" customHeight="1" x14ac:dyDescent="0.25">
      <c r="A23" s="7"/>
      <c r="B23" s="80" t="s">
        <v>36</v>
      </c>
      <c r="C23" s="15" t="s">
        <v>32</v>
      </c>
      <c r="D23" s="117">
        <v>4</v>
      </c>
      <c r="E23" s="118" t="s">
        <v>37</v>
      </c>
      <c r="F23" s="6">
        <v>20000</v>
      </c>
      <c r="G23" s="6">
        <f t="shared" si="0"/>
        <v>80000</v>
      </c>
    </row>
    <row r="24" spans="1:254" ht="12.75" customHeight="1" x14ac:dyDescent="0.25">
      <c r="A24" s="7"/>
      <c r="B24" s="80" t="s">
        <v>38</v>
      </c>
      <c r="C24" s="15" t="s">
        <v>32</v>
      </c>
      <c r="D24" s="117">
        <v>2</v>
      </c>
      <c r="E24" s="118" t="s">
        <v>35</v>
      </c>
      <c r="F24" s="6">
        <v>20000</v>
      </c>
      <c r="G24" s="6">
        <f t="shared" si="0"/>
        <v>40000</v>
      </c>
    </row>
    <row r="25" spans="1:254" ht="12.75" customHeight="1" x14ac:dyDescent="0.25">
      <c r="A25" s="7"/>
      <c r="B25" s="80" t="s">
        <v>39</v>
      </c>
      <c r="C25" s="15" t="s">
        <v>32</v>
      </c>
      <c r="D25" s="117">
        <v>4</v>
      </c>
      <c r="E25" s="118" t="s">
        <v>40</v>
      </c>
      <c r="F25" s="6">
        <v>20000</v>
      </c>
      <c r="G25" s="6">
        <f t="shared" si="0"/>
        <v>80000</v>
      </c>
    </row>
    <row r="26" spans="1:254" ht="12.75" customHeight="1" x14ac:dyDescent="0.25">
      <c r="A26" s="7"/>
      <c r="B26" s="80" t="s">
        <v>41</v>
      </c>
      <c r="C26" s="15" t="s">
        <v>32</v>
      </c>
      <c r="D26" s="117">
        <v>2</v>
      </c>
      <c r="E26" s="118" t="s">
        <v>40</v>
      </c>
      <c r="F26" s="6">
        <v>20000</v>
      </c>
      <c r="G26" s="6">
        <f t="shared" si="0"/>
        <v>40000</v>
      </c>
    </row>
    <row r="27" spans="1:254" s="143" customFormat="1" ht="22.5" customHeight="1" x14ac:dyDescent="0.25">
      <c r="A27" s="135"/>
      <c r="B27" s="136" t="s">
        <v>42</v>
      </c>
      <c r="C27" s="137" t="s">
        <v>32</v>
      </c>
      <c r="D27" s="138">
        <v>40</v>
      </c>
      <c r="E27" s="139" t="s">
        <v>6</v>
      </c>
      <c r="F27" s="140">
        <v>20000</v>
      </c>
      <c r="G27" s="140">
        <f t="shared" si="0"/>
        <v>800000</v>
      </c>
      <c r="H27" s="141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  <c r="IR27" s="142"/>
      <c r="IS27" s="142"/>
      <c r="IT27" s="142"/>
    </row>
    <row r="28" spans="1:254" ht="12.75" customHeight="1" x14ac:dyDescent="0.25">
      <c r="A28" s="7"/>
      <c r="B28" s="16" t="s">
        <v>43</v>
      </c>
      <c r="C28" s="17"/>
      <c r="D28" s="119"/>
      <c r="E28" s="119"/>
      <c r="F28" s="119"/>
      <c r="G28" s="120">
        <f>SUM(G21:G27)</f>
        <v>1120000</v>
      </c>
    </row>
    <row r="29" spans="1:254" ht="12" customHeight="1" x14ac:dyDescent="0.25">
      <c r="A29" s="2"/>
      <c r="B29" s="8"/>
      <c r="C29" s="10"/>
      <c r="D29" s="10"/>
      <c r="E29" s="99"/>
      <c r="F29" s="18"/>
      <c r="G29" s="18"/>
    </row>
    <row r="30" spans="1:254" ht="12" customHeight="1" x14ac:dyDescent="0.25">
      <c r="A30" s="5"/>
      <c r="B30" s="19" t="s">
        <v>44</v>
      </c>
      <c r="C30" s="20"/>
      <c r="D30" s="21"/>
      <c r="E30" s="21"/>
      <c r="F30" s="22"/>
      <c r="G30" s="22"/>
    </row>
    <row r="31" spans="1:254" ht="24" customHeight="1" x14ac:dyDescent="0.25">
      <c r="A31" s="5"/>
      <c r="B31" s="93" t="s">
        <v>25</v>
      </c>
      <c r="C31" s="94" t="s">
        <v>26</v>
      </c>
      <c r="D31" s="94" t="s">
        <v>27</v>
      </c>
      <c r="E31" s="93" t="s">
        <v>28</v>
      </c>
      <c r="F31" s="94"/>
      <c r="G31" s="93" t="s">
        <v>30</v>
      </c>
    </row>
    <row r="32" spans="1:254" ht="12" customHeight="1" x14ac:dyDescent="0.25">
      <c r="A32" s="42"/>
      <c r="B32" s="80"/>
      <c r="C32" s="15"/>
      <c r="D32" s="117"/>
      <c r="E32" s="118"/>
      <c r="F32" s="6"/>
      <c r="G32" s="6"/>
    </row>
    <row r="33" spans="1:254" ht="12" customHeight="1" x14ac:dyDescent="0.25">
      <c r="A33" s="5"/>
      <c r="B33" s="157" t="s">
        <v>45</v>
      </c>
      <c r="C33" s="95"/>
      <c r="D33" s="121"/>
      <c r="E33" s="121"/>
      <c r="F33" s="121"/>
      <c r="G33" s="122"/>
    </row>
    <row r="34" spans="1:254" ht="12" customHeight="1" x14ac:dyDescent="0.25">
      <c r="A34" s="2"/>
      <c r="B34" s="23"/>
      <c r="C34" s="24"/>
      <c r="D34" s="24"/>
      <c r="E34" s="30"/>
      <c r="F34" s="25"/>
      <c r="G34" s="25"/>
    </row>
    <row r="35" spans="1:254" ht="12" customHeight="1" x14ac:dyDescent="0.25">
      <c r="A35" s="5"/>
      <c r="B35" s="19" t="s">
        <v>46</v>
      </c>
      <c r="C35" s="20"/>
      <c r="D35" s="21"/>
      <c r="E35" s="21"/>
      <c r="F35" s="22"/>
      <c r="G35" s="22"/>
    </row>
    <row r="36" spans="1:254" ht="24" customHeight="1" x14ac:dyDescent="0.25">
      <c r="A36" s="5"/>
      <c r="B36" s="26" t="s">
        <v>25</v>
      </c>
      <c r="C36" s="26" t="s">
        <v>26</v>
      </c>
      <c r="D36" s="26" t="s">
        <v>27</v>
      </c>
      <c r="E36" s="26" t="s">
        <v>28</v>
      </c>
      <c r="F36" s="27"/>
      <c r="G36" s="26" t="s">
        <v>30</v>
      </c>
    </row>
    <row r="37" spans="1:254" s="150" customFormat="1" ht="12.75" customHeight="1" x14ac:dyDescent="0.25">
      <c r="A37" s="144"/>
      <c r="B37" s="145" t="s">
        <v>47</v>
      </c>
      <c r="C37" s="137" t="s">
        <v>48</v>
      </c>
      <c r="D37" s="146">
        <v>0.1</v>
      </c>
      <c r="E37" s="147" t="s">
        <v>49</v>
      </c>
      <c r="F37" s="148">
        <v>160000</v>
      </c>
      <c r="G37" s="148">
        <f t="shared" ref="G37:G41" si="1">(D37*F37)</f>
        <v>16000</v>
      </c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  <c r="FA37" s="149"/>
      <c r="FB37" s="149"/>
      <c r="FC37" s="149"/>
      <c r="FD37" s="149"/>
      <c r="FE37" s="149"/>
      <c r="FF37" s="149"/>
      <c r="FG37" s="149"/>
      <c r="FH37" s="149"/>
      <c r="FI37" s="149"/>
      <c r="FJ37" s="149"/>
      <c r="FK37" s="149"/>
      <c r="FL37" s="149"/>
      <c r="FM37" s="149"/>
      <c r="FN37" s="149"/>
      <c r="FO37" s="149"/>
      <c r="FP37" s="149"/>
      <c r="FQ37" s="149"/>
      <c r="FR37" s="149"/>
      <c r="FS37" s="149"/>
      <c r="FT37" s="149"/>
      <c r="FU37" s="149"/>
      <c r="FV37" s="149"/>
      <c r="FW37" s="149"/>
      <c r="FX37" s="149"/>
      <c r="FY37" s="149"/>
      <c r="FZ37" s="149"/>
      <c r="GA37" s="149"/>
      <c r="GB37" s="149"/>
      <c r="GC37" s="149"/>
      <c r="GD37" s="149"/>
      <c r="GE37" s="149"/>
      <c r="GF37" s="149"/>
      <c r="GG37" s="149"/>
      <c r="GH37" s="149"/>
      <c r="GI37" s="149"/>
      <c r="GJ37" s="149"/>
      <c r="GK37" s="149"/>
      <c r="GL37" s="149"/>
      <c r="GM37" s="149"/>
      <c r="GN37" s="149"/>
      <c r="GO37" s="149"/>
      <c r="GP37" s="149"/>
      <c r="GQ37" s="149"/>
      <c r="GR37" s="149"/>
      <c r="GS37" s="149"/>
      <c r="GT37" s="149"/>
      <c r="GU37" s="149"/>
      <c r="GV37" s="149"/>
      <c r="GW37" s="149"/>
      <c r="GX37" s="149"/>
      <c r="GY37" s="149"/>
      <c r="GZ37" s="149"/>
      <c r="HA37" s="149"/>
      <c r="HB37" s="149"/>
      <c r="HC37" s="149"/>
      <c r="HD37" s="149"/>
      <c r="HE37" s="149"/>
      <c r="HF37" s="149"/>
      <c r="HG37" s="149"/>
      <c r="HH37" s="149"/>
      <c r="HI37" s="149"/>
      <c r="HJ37" s="149"/>
      <c r="HK37" s="149"/>
      <c r="HL37" s="149"/>
      <c r="HM37" s="149"/>
      <c r="HN37" s="149"/>
      <c r="HO37" s="149"/>
      <c r="HP37" s="149"/>
      <c r="HQ37" s="149"/>
      <c r="HR37" s="149"/>
      <c r="HS37" s="149"/>
      <c r="HT37" s="149"/>
      <c r="HU37" s="149"/>
      <c r="HV37" s="149"/>
      <c r="HW37" s="149"/>
      <c r="HX37" s="149"/>
      <c r="HY37" s="149"/>
      <c r="HZ37" s="149"/>
      <c r="IA37" s="149"/>
      <c r="IB37" s="149"/>
      <c r="IC37" s="149"/>
      <c r="ID37" s="149"/>
      <c r="IE37" s="149"/>
      <c r="IF37" s="149"/>
      <c r="IG37" s="149"/>
      <c r="IH37" s="149"/>
      <c r="II37" s="149"/>
      <c r="IJ37" s="149"/>
      <c r="IK37" s="149"/>
      <c r="IL37" s="149"/>
      <c r="IM37" s="149"/>
      <c r="IN37" s="149"/>
      <c r="IO37" s="149"/>
      <c r="IP37" s="149"/>
      <c r="IQ37" s="149"/>
      <c r="IR37" s="149"/>
      <c r="IS37" s="149"/>
      <c r="IT37" s="149"/>
    </row>
    <row r="38" spans="1:254" s="150" customFormat="1" ht="12.75" customHeight="1" x14ac:dyDescent="0.25">
      <c r="A38" s="144"/>
      <c r="B38" s="145" t="s">
        <v>50</v>
      </c>
      <c r="C38" s="137" t="s">
        <v>48</v>
      </c>
      <c r="D38" s="146">
        <v>0.2</v>
      </c>
      <c r="E38" s="147" t="s">
        <v>49</v>
      </c>
      <c r="F38" s="148">
        <v>160000</v>
      </c>
      <c r="G38" s="148">
        <f t="shared" si="1"/>
        <v>32000</v>
      </c>
      <c r="H38" s="149"/>
      <c r="I38" s="149"/>
      <c r="J38" s="149"/>
      <c r="K38" s="141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149"/>
      <c r="CB38" s="149"/>
      <c r="CC38" s="149"/>
      <c r="CD38" s="149"/>
      <c r="CE38" s="149"/>
      <c r="CF38" s="149"/>
      <c r="CG38" s="149"/>
      <c r="CH38" s="149"/>
      <c r="CI38" s="149"/>
      <c r="CJ38" s="149"/>
      <c r="CK38" s="149"/>
      <c r="CL38" s="149"/>
      <c r="CM38" s="149"/>
      <c r="CN38" s="149"/>
      <c r="CO38" s="149"/>
      <c r="CP38" s="149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149"/>
      <c r="DL38" s="149"/>
      <c r="DM38" s="149"/>
      <c r="DN38" s="149"/>
      <c r="DO38" s="149"/>
      <c r="DP38" s="149"/>
      <c r="DQ38" s="149"/>
      <c r="DR38" s="149"/>
      <c r="DS38" s="149"/>
      <c r="DT38" s="149"/>
      <c r="DU38" s="149"/>
      <c r="DV38" s="149"/>
      <c r="DW38" s="149"/>
      <c r="DX38" s="149"/>
      <c r="DY38" s="149"/>
      <c r="DZ38" s="149"/>
      <c r="EA38" s="149"/>
      <c r="EB38" s="149"/>
      <c r="EC38" s="149"/>
      <c r="ED38" s="149"/>
      <c r="EE38" s="149"/>
      <c r="EF38" s="149"/>
      <c r="EG38" s="149"/>
      <c r="EH38" s="149"/>
      <c r="EI38" s="149"/>
      <c r="EJ38" s="149"/>
      <c r="EK38" s="149"/>
      <c r="EL38" s="149"/>
      <c r="EM38" s="149"/>
      <c r="EN38" s="149"/>
      <c r="EO38" s="149"/>
      <c r="EP38" s="149"/>
      <c r="EQ38" s="149"/>
      <c r="ER38" s="149"/>
      <c r="ES38" s="149"/>
      <c r="ET38" s="149"/>
      <c r="EU38" s="149"/>
      <c r="EV38" s="149"/>
      <c r="EW38" s="149"/>
      <c r="EX38" s="149"/>
      <c r="EY38" s="149"/>
      <c r="EZ38" s="149"/>
      <c r="FA38" s="149"/>
      <c r="FB38" s="149"/>
      <c r="FC38" s="149"/>
      <c r="FD38" s="149"/>
      <c r="FE38" s="149"/>
      <c r="FF38" s="149"/>
      <c r="FG38" s="149"/>
      <c r="FH38" s="149"/>
      <c r="FI38" s="149"/>
      <c r="FJ38" s="149"/>
      <c r="FK38" s="149"/>
      <c r="FL38" s="149"/>
      <c r="FM38" s="149"/>
      <c r="FN38" s="149"/>
      <c r="FO38" s="149"/>
      <c r="FP38" s="149"/>
      <c r="FQ38" s="149"/>
      <c r="FR38" s="149"/>
      <c r="FS38" s="149"/>
      <c r="FT38" s="149"/>
      <c r="FU38" s="149"/>
      <c r="FV38" s="149"/>
      <c r="FW38" s="149"/>
      <c r="FX38" s="149"/>
      <c r="FY38" s="149"/>
      <c r="FZ38" s="149"/>
      <c r="GA38" s="149"/>
      <c r="GB38" s="149"/>
      <c r="GC38" s="149"/>
      <c r="GD38" s="149"/>
      <c r="GE38" s="149"/>
      <c r="GF38" s="149"/>
      <c r="GG38" s="149"/>
      <c r="GH38" s="149"/>
      <c r="GI38" s="149"/>
      <c r="GJ38" s="149"/>
      <c r="GK38" s="149"/>
      <c r="GL38" s="149"/>
      <c r="GM38" s="149"/>
      <c r="GN38" s="149"/>
      <c r="GO38" s="149"/>
      <c r="GP38" s="149"/>
      <c r="GQ38" s="149"/>
      <c r="GR38" s="149"/>
      <c r="GS38" s="149"/>
      <c r="GT38" s="149"/>
      <c r="GU38" s="149"/>
      <c r="GV38" s="149"/>
      <c r="GW38" s="149"/>
      <c r="GX38" s="149"/>
      <c r="GY38" s="149"/>
      <c r="GZ38" s="149"/>
      <c r="HA38" s="149"/>
      <c r="HB38" s="149"/>
      <c r="HC38" s="149"/>
      <c r="HD38" s="149"/>
      <c r="HE38" s="149"/>
      <c r="HF38" s="149"/>
      <c r="HG38" s="149"/>
      <c r="HH38" s="149"/>
      <c r="HI38" s="149"/>
      <c r="HJ38" s="149"/>
      <c r="HK38" s="149"/>
      <c r="HL38" s="149"/>
      <c r="HM38" s="149"/>
      <c r="HN38" s="149"/>
      <c r="HO38" s="149"/>
      <c r="HP38" s="149"/>
      <c r="HQ38" s="149"/>
      <c r="HR38" s="149"/>
      <c r="HS38" s="149"/>
      <c r="HT38" s="149"/>
      <c r="HU38" s="149"/>
      <c r="HV38" s="149"/>
      <c r="HW38" s="149"/>
      <c r="HX38" s="149"/>
      <c r="HY38" s="149"/>
      <c r="HZ38" s="149"/>
      <c r="IA38" s="149"/>
      <c r="IB38" s="149"/>
      <c r="IC38" s="149"/>
      <c r="ID38" s="149"/>
      <c r="IE38" s="149"/>
      <c r="IF38" s="149"/>
      <c r="IG38" s="149"/>
      <c r="IH38" s="149"/>
      <c r="II38" s="149"/>
      <c r="IJ38" s="149"/>
      <c r="IK38" s="149"/>
      <c r="IL38" s="149"/>
      <c r="IM38" s="149"/>
      <c r="IN38" s="149"/>
      <c r="IO38" s="149"/>
      <c r="IP38" s="149"/>
      <c r="IQ38" s="149"/>
      <c r="IR38" s="149"/>
      <c r="IS38" s="149"/>
      <c r="IT38" s="149"/>
    </row>
    <row r="39" spans="1:254" s="150" customFormat="1" ht="12.75" customHeight="1" x14ac:dyDescent="0.25">
      <c r="A39" s="144"/>
      <c r="B39" s="145" t="s">
        <v>51</v>
      </c>
      <c r="C39" s="137" t="s">
        <v>48</v>
      </c>
      <c r="D39" s="146">
        <v>0.2</v>
      </c>
      <c r="E39" s="147" t="s">
        <v>52</v>
      </c>
      <c r="F39" s="148">
        <v>160000</v>
      </c>
      <c r="G39" s="148">
        <f t="shared" si="1"/>
        <v>32000</v>
      </c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149"/>
      <c r="DL39" s="149"/>
      <c r="DM39" s="149"/>
      <c r="DN39" s="149"/>
      <c r="DO39" s="149"/>
      <c r="DP39" s="149"/>
      <c r="DQ39" s="149"/>
      <c r="DR39" s="149"/>
      <c r="DS39" s="149"/>
      <c r="DT39" s="149"/>
      <c r="DU39" s="149"/>
      <c r="DV39" s="149"/>
      <c r="DW39" s="149"/>
      <c r="DX39" s="149"/>
      <c r="DY39" s="149"/>
      <c r="DZ39" s="149"/>
      <c r="EA39" s="149"/>
      <c r="EB39" s="149"/>
      <c r="EC39" s="149"/>
      <c r="ED39" s="149"/>
      <c r="EE39" s="149"/>
      <c r="EF39" s="149"/>
      <c r="EG39" s="149"/>
      <c r="EH39" s="149"/>
      <c r="EI39" s="149"/>
      <c r="EJ39" s="149"/>
      <c r="EK39" s="149"/>
      <c r="EL39" s="149"/>
      <c r="EM39" s="149"/>
      <c r="EN39" s="149"/>
      <c r="EO39" s="149"/>
      <c r="EP39" s="149"/>
      <c r="EQ39" s="149"/>
      <c r="ER39" s="149"/>
      <c r="ES39" s="149"/>
      <c r="ET39" s="149"/>
      <c r="EU39" s="149"/>
      <c r="EV39" s="149"/>
      <c r="EW39" s="149"/>
      <c r="EX39" s="149"/>
      <c r="EY39" s="149"/>
      <c r="EZ39" s="149"/>
      <c r="FA39" s="149"/>
      <c r="FB39" s="149"/>
      <c r="FC39" s="149"/>
      <c r="FD39" s="149"/>
      <c r="FE39" s="149"/>
      <c r="FF39" s="149"/>
      <c r="FG39" s="149"/>
      <c r="FH39" s="149"/>
      <c r="FI39" s="149"/>
      <c r="FJ39" s="149"/>
      <c r="FK39" s="149"/>
      <c r="FL39" s="149"/>
      <c r="FM39" s="149"/>
      <c r="FN39" s="149"/>
      <c r="FO39" s="149"/>
      <c r="FP39" s="149"/>
      <c r="FQ39" s="149"/>
      <c r="FR39" s="149"/>
      <c r="FS39" s="149"/>
      <c r="FT39" s="149"/>
      <c r="FU39" s="149"/>
      <c r="FV39" s="149"/>
      <c r="FW39" s="149"/>
      <c r="FX39" s="149"/>
      <c r="FY39" s="149"/>
      <c r="FZ39" s="149"/>
      <c r="GA39" s="149"/>
      <c r="GB39" s="149"/>
      <c r="GC39" s="149"/>
      <c r="GD39" s="149"/>
      <c r="GE39" s="149"/>
      <c r="GF39" s="149"/>
      <c r="GG39" s="149"/>
      <c r="GH39" s="149"/>
      <c r="GI39" s="149"/>
      <c r="GJ39" s="149"/>
      <c r="GK39" s="149"/>
      <c r="GL39" s="149"/>
      <c r="GM39" s="149"/>
      <c r="GN39" s="149"/>
      <c r="GO39" s="149"/>
      <c r="GP39" s="149"/>
      <c r="GQ39" s="149"/>
      <c r="GR39" s="149"/>
      <c r="GS39" s="149"/>
      <c r="GT39" s="149"/>
      <c r="GU39" s="149"/>
      <c r="GV39" s="149"/>
      <c r="GW39" s="149"/>
      <c r="GX39" s="149"/>
      <c r="GY39" s="149"/>
      <c r="GZ39" s="149"/>
      <c r="HA39" s="149"/>
      <c r="HB39" s="149"/>
      <c r="HC39" s="149"/>
      <c r="HD39" s="149"/>
      <c r="HE39" s="149"/>
      <c r="HF39" s="149"/>
      <c r="HG39" s="149"/>
      <c r="HH39" s="149"/>
      <c r="HI39" s="149"/>
      <c r="HJ39" s="149"/>
      <c r="HK39" s="149"/>
      <c r="HL39" s="149"/>
      <c r="HM39" s="149"/>
      <c r="HN39" s="149"/>
      <c r="HO39" s="149"/>
      <c r="HP39" s="149"/>
      <c r="HQ39" s="149"/>
      <c r="HR39" s="149"/>
      <c r="HS39" s="149"/>
      <c r="HT39" s="149"/>
      <c r="HU39" s="149"/>
      <c r="HV39" s="149"/>
      <c r="HW39" s="149"/>
      <c r="HX39" s="149"/>
      <c r="HY39" s="149"/>
      <c r="HZ39" s="149"/>
      <c r="IA39" s="149"/>
      <c r="IB39" s="149"/>
      <c r="IC39" s="149"/>
      <c r="ID39" s="149"/>
      <c r="IE39" s="149"/>
      <c r="IF39" s="149"/>
      <c r="IG39" s="149"/>
      <c r="IH39" s="149"/>
      <c r="II39" s="149"/>
      <c r="IJ39" s="149"/>
      <c r="IK39" s="149"/>
      <c r="IL39" s="149"/>
      <c r="IM39" s="149"/>
      <c r="IN39" s="149"/>
      <c r="IO39" s="149"/>
      <c r="IP39" s="149"/>
      <c r="IQ39" s="149"/>
      <c r="IR39" s="149"/>
      <c r="IS39" s="149"/>
      <c r="IT39" s="149"/>
    </row>
    <row r="40" spans="1:254" s="150" customFormat="1" ht="12.75" customHeight="1" x14ac:dyDescent="0.25">
      <c r="A40" s="144"/>
      <c r="B40" s="145" t="s">
        <v>41</v>
      </c>
      <c r="C40" s="137" t="s">
        <v>48</v>
      </c>
      <c r="D40" s="146">
        <v>0.2</v>
      </c>
      <c r="E40" s="147" t="s">
        <v>53</v>
      </c>
      <c r="F40" s="148">
        <v>160000</v>
      </c>
      <c r="G40" s="148">
        <f t="shared" si="1"/>
        <v>32000</v>
      </c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149"/>
      <c r="DL40" s="149"/>
      <c r="DM40" s="149"/>
      <c r="DN40" s="149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49"/>
      <c r="EB40" s="149"/>
      <c r="EC40" s="149"/>
      <c r="ED40" s="149"/>
      <c r="EE40" s="149"/>
      <c r="EF40" s="149"/>
      <c r="EG40" s="149"/>
      <c r="EH40" s="149"/>
      <c r="EI40" s="149"/>
      <c r="EJ40" s="149"/>
      <c r="EK40" s="149"/>
      <c r="EL40" s="149"/>
      <c r="EM40" s="149"/>
      <c r="EN40" s="149"/>
      <c r="EO40" s="149"/>
      <c r="EP40" s="149"/>
      <c r="EQ40" s="149"/>
      <c r="ER40" s="149"/>
      <c r="ES40" s="149"/>
      <c r="ET40" s="149"/>
      <c r="EU40" s="149"/>
      <c r="EV40" s="149"/>
      <c r="EW40" s="149"/>
      <c r="EX40" s="149"/>
      <c r="EY40" s="149"/>
      <c r="EZ40" s="149"/>
      <c r="FA40" s="149"/>
      <c r="FB40" s="149"/>
      <c r="FC40" s="149"/>
      <c r="FD40" s="149"/>
      <c r="FE40" s="149"/>
      <c r="FF40" s="149"/>
      <c r="FG40" s="149"/>
      <c r="FH40" s="149"/>
      <c r="FI40" s="149"/>
      <c r="FJ40" s="149"/>
      <c r="FK40" s="149"/>
      <c r="FL40" s="149"/>
      <c r="FM40" s="149"/>
      <c r="FN40" s="149"/>
      <c r="FO40" s="149"/>
      <c r="FP40" s="149"/>
      <c r="FQ40" s="149"/>
      <c r="FR40" s="149"/>
      <c r="FS40" s="149"/>
      <c r="FT40" s="149"/>
      <c r="FU40" s="149"/>
      <c r="FV40" s="149"/>
      <c r="FW40" s="149"/>
      <c r="FX40" s="149"/>
      <c r="FY40" s="149"/>
      <c r="FZ40" s="149"/>
      <c r="GA40" s="149"/>
      <c r="GB40" s="149"/>
      <c r="GC40" s="149"/>
      <c r="GD40" s="149"/>
      <c r="GE40" s="149"/>
      <c r="GF40" s="149"/>
      <c r="GG40" s="149"/>
      <c r="GH40" s="149"/>
      <c r="GI40" s="149"/>
      <c r="GJ40" s="149"/>
      <c r="GK40" s="149"/>
      <c r="GL40" s="149"/>
      <c r="GM40" s="149"/>
      <c r="GN40" s="149"/>
      <c r="GO40" s="149"/>
      <c r="GP40" s="149"/>
      <c r="GQ40" s="149"/>
      <c r="GR40" s="149"/>
      <c r="GS40" s="149"/>
      <c r="GT40" s="149"/>
      <c r="GU40" s="149"/>
      <c r="GV40" s="149"/>
      <c r="GW40" s="149"/>
      <c r="GX40" s="149"/>
      <c r="GY40" s="149"/>
      <c r="GZ40" s="149"/>
      <c r="HA40" s="149"/>
      <c r="HB40" s="149"/>
      <c r="HC40" s="149"/>
      <c r="HD40" s="149"/>
      <c r="HE40" s="149"/>
      <c r="HF40" s="149"/>
      <c r="HG40" s="149"/>
      <c r="HH40" s="149"/>
      <c r="HI40" s="149"/>
      <c r="HJ40" s="149"/>
      <c r="HK40" s="149"/>
      <c r="HL40" s="149"/>
      <c r="HM40" s="149"/>
      <c r="HN40" s="149"/>
      <c r="HO40" s="149"/>
      <c r="HP40" s="149"/>
      <c r="HQ40" s="149"/>
      <c r="HR40" s="149"/>
      <c r="HS40" s="149"/>
      <c r="HT40" s="149"/>
      <c r="HU40" s="149"/>
      <c r="HV40" s="149"/>
      <c r="HW40" s="149"/>
      <c r="HX40" s="149"/>
      <c r="HY40" s="149"/>
      <c r="HZ40" s="149"/>
      <c r="IA40" s="149"/>
      <c r="IB40" s="149"/>
      <c r="IC40" s="149"/>
      <c r="ID40" s="149"/>
      <c r="IE40" s="149"/>
      <c r="IF40" s="149"/>
      <c r="IG40" s="149"/>
      <c r="IH40" s="149"/>
      <c r="II40" s="149"/>
      <c r="IJ40" s="149"/>
      <c r="IK40" s="149"/>
      <c r="IL40" s="149"/>
      <c r="IM40" s="149"/>
      <c r="IN40" s="149"/>
      <c r="IO40" s="149"/>
      <c r="IP40" s="149"/>
      <c r="IQ40" s="149"/>
      <c r="IR40" s="149"/>
      <c r="IS40" s="149"/>
      <c r="IT40" s="149"/>
    </row>
    <row r="41" spans="1:254" s="150" customFormat="1" ht="12.75" customHeight="1" x14ac:dyDescent="0.25">
      <c r="A41" s="144"/>
      <c r="B41" s="145" t="s">
        <v>54</v>
      </c>
      <c r="C41" s="137" t="s">
        <v>48</v>
      </c>
      <c r="D41" s="146">
        <v>0.1</v>
      </c>
      <c r="E41" s="147" t="s">
        <v>49</v>
      </c>
      <c r="F41" s="148">
        <v>160000</v>
      </c>
      <c r="G41" s="148">
        <f t="shared" si="1"/>
        <v>16000</v>
      </c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149"/>
      <c r="CB41" s="149"/>
      <c r="CC41" s="149"/>
      <c r="CD41" s="149"/>
      <c r="CE41" s="149"/>
      <c r="CF41" s="149"/>
      <c r="CG41" s="149"/>
      <c r="CH41" s="149"/>
      <c r="CI41" s="149"/>
      <c r="CJ41" s="149"/>
      <c r="CK41" s="149"/>
      <c r="CL41" s="149"/>
      <c r="CM41" s="149"/>
      <c r="CN41" s="149"/>
      <c r="CO41" s="149"/>
      <c r="CP41" s="149"/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149"/>
      <c r="DL41" s="149"/>
      <c r="DM41" s="149"/>
      <c r="DN41" s="149"/>
      <c r="DO41" s="149"/>
      <c r="DP41" s="149"/>
      <c r="DQ41" s="149"/>
      <c r="DR41" s="149"/>
      <c r="DS41" s="149"/>
      <c r="DT41" s="149"/>
      <c r="DU41" s="149"/>
      <c r="DV41" s="149"/>
      <c r="DW41" s="149"/>
      <c r="DX41" s="149"/>
      <c r="DY41" s="149"/>
      <c r="DZ41" s="149"/>
      <c r="EA41" s="149"/>
      <c r="EB41" s="149"/>
      <c r="EC41" s="149"/>
      <c r="ED41" s="149"/>
      <c r="EE41" s="149"/>
      <c r="EF41" s="149"/>
      <c r="EG41" s="149"/>
      <c r="EH41" s="149"/>
      <c r="EI41" s="149"/>
      <c r="EJ41" s="149"/>
      <c r="EK41" s="149"/>
      <c r="EL41" s="149"/>
      <c r="EM41" s="149"/>
      <c r="EN41" s="149"/>
      <c r="EO41" s="149"/>
      <c r="EP41" s="149"/>
      <c r="EQ41" s="149"/>
      <c r="ER41" s="149"/>
      <c r="ES41" s="149"/>
      <c r="ET41" s="149"/>
      <c r="EU41" s="149"/>
      <c r="EV41" s="149"/>
      <c r="EW41" s="149"/>
      <c r="EX41" s="149"/>
      <c r="EY41" s="149"/>
      <c r="EZ41" s="149"/>
      <c r="FA41" s="149"/>
      <c r="FB41" s="149"/>
      <c r="FC41" s="149"/>
      <c r="FD41" s="149"/>
      <c r="FE41" s="149"/>
      <c r="FF41" s="149"/>
      <c r="FG41" s="149"/>
      <c r="FH41" s="149"/>
      <c r="FI41" s="149"/>
      <c r="FJ41" s="149"/>
      <c r="FK41" s="149"/>
      <c r="FL41" s="149"/>
      <c r="FM41" s="149"/>
      <c r="FN41" s="149"/>
      <c r="FO41" s="149"/>
      <c r="FP41" s="149"/>
      <c r="FQ41" s="149"/>
      <c r="FR41" s="149"/>
      <c r="FS41" s="149"/>
      <c r="FT41" s="149"/>
      <c r="FU41" s="149"/>
      <c r="FV41" s="149"/>
      <c r="FW41" s="149"/>
      <c r="FX41" s="149"/>
      <c r="FY41" s="149"/>
      <c r="FZ41" s="149"/>
      <c r="GA41" s="149"/>
      <c r="GB41" s="149"/>
      <c r="GC41" s="149"/>
      <c r="GD41" s="149"/>
      <c r="GE41" s="149"/>
      <c r="GF41" s="149"/>
      <c r="GG41" s="149"/>
      <c r="GH41" s="149"/>
      <c r="GI41" s="149"/>
      <c r="GJ41" s="149"/>
      <c r="GK41" s="149"/>
      <c r="GL41" s="149"/>
      <c r="GM41" s="149"/>
      <c r="GN41" s="149"/>
      <c r="GO41" s="149"/>
      <c r="GP41" s="149"/>
      <c r="GQ41" s="149"/>
      <c r="GR41" s="149"/>
      <c r="GS41" s="149"/>
      <c r="GT41" s="149"/>
      <c r="GU41" s="149"/>
      <c r="GV41" s="149"/>
      <c r="GW41" s="149"/>
      <c r="GX41" s="149"/>
      <c r="GY41" s="149"/>
      <c r="GZ41" s="149"/>
      <c r="HA41" s="149"/>
      <c r="HB41" s="149"/>
      <c r="HC41" s="149"/>
      <c r="HD41" s="149"/>
      <c r="HE41" s="149"/>
      <c r="HF41" s="149"/>
      <c r="HG41" s="149"/>
      <c r="HH41" s="149"/>
      <c r="HI41" s="149"/>
      <c r="HJ41" s="149"/>
      <c r="HK41" s="149"/>
      <c r="HL41" s="149"/>
      <c r="HM41" s="149"/>
      <c r="HN41" s="149"/>
      <c r="HO41" s="149"/>
      <c r="HP41" s="149"/>
      <c r="HQ41" s="149"/>
      <c r="HR41" s="149"/>
      <c r="HS41" s="149"/>
      <c r="HT41" s="149"/>
      <c r="HU41" s="149"/>
      <c r="HV41" s="149"/>
      <c r="HW41" s="149"/>
      <c r="HX41" s="149"/>
      <c r="HY41" s="149"/>
      <c r="HZ41" s="149"/>
      <c r="IA41" s="149"/>
      <c r="IB41" s="149"/>
      <c r="IC41" s="149"/>
      <c r="ID41" s="149"/>
      <c r="IE41" s="149"/>
      <c r="IF41" s="149"/>
      <c r="IG41" s="149"/>
      <c r="IH41" s="149"/>
      <c r="II41" s="149"/>
      <c r="IJ41" s="149"/>
      <c r="IK41" s="149"/>
      <c r="IL41" s="149"/>
      <c r="IM41" s="149"/>
      <c r="IN41" s="149"/>
      <c r="IO41" s="149"/>
      <c r="IP41" s="149"/>
      <c r="IQ41" s="149"/>
      <c r="IR41" s="149"/>
      <c r="IS41" s="149"/>
      <c r="IT41" s="149"/>
    </row>
    <row r="42" spans="1:254" s="150" customFormat="1" ht="12.75" customHeight="1" x14ac:dyDescent="0.25">
      <c r="A42" s="151"/>
      <c r="B42" s="28" t="s">
        <v>55</v>
      </c>
      <c r="C42" s="29"/>
      <c r="D42" s="125"/>
      <c r="E42" s="125"/>
      <c r="F42" s="125"/>
      <c r="G42" s="123">
        <f>SUM(G32:G41)</f>
        <v>128000</v>
      </c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149"/>
      <c r="CB42" s="149"/>
      <c r="CC42" s="149"/>
      <c r="CD42" s="149"/>
      <c r="CE42" s="149"/>
      <c r="CF42" s="149"/>
      <c r="CG42" s="149"/>
      <c r="CH42" s="149"/>
      <c r="CI42" s="149"/>
      <c r="CJ42" s="149"/>
      <c r="CK42" s="149"/>
      <c r="CL42" s="149"/>
      <c r="CM42" s="149"/>
      <c r="CN42" s="149"/>
      <c r="CO42" s="149"/>
      <c r="CP42" s="149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149"/>
      <c r="DL42" s="149"/>
      <c r="DM42" s="149"/>
      <c r="DN42" s="149"/>
      <c r="DO42" s="149"/>
      <c r="DP42" s="149"/>
      <c r="DQ42" s="149"/>
      <c r="DR42" s="149"/>
      <c r="DS42" s="149"/>
      <c r="DT42" s="149"/>
      <c r="DU42" s="149"/>
      <c r="DV42" s="149"/>
      <c r="DW42" s="149"/>
      <c r="DX42" s="149"/>
      <c r="DY42" s="149"/>
      <c r="DZ42" s="149"/>
      <c r="EA42" s="149"/>
      <c r="EB42" s="149"/>
      <c r="EC42" s="149"/>
      <c r="ED42" s="149"/>
      <c r="EE42" s="149"/>
      <c r="EF42" s="149"/>
      <c r="EG42" s="149"/>
      <c r="EH42" s="149"/>
      <c r="EI42" s="149"/>
      <c r="EJ42" s="149"/>
      <c r="EK42" s="149"/>
      <c r="EL42" s="149"/>
      <c r="EM42" s="149"/>
      <c r="EN42" s="149"/>
      <c r="EO42" s="149"/>
      <c r="EP42" s="149"/>
      <c r="EQ42" s="149"/>
      <c r="ER42" s="149"/>
      <c r="ES42" s="149"/>
      <c r="ET42" s="149"/>
      <c r="EU42" s="149"/>
      <c r="EV42" s="149"/>
      <c r="EW42" s="149"/>
      <c r="EX42" s="149"/>
      <c r="EY42" s="149"/>
      <c r="EZ42" s="149"/>
      <c r="FA42" s="149"/>
      <c r="FB42" s="149"/>
      <c r="FC42" s="149"/>
      <c r="FD42" s="149"/>
      <c r="FE42" s="149"/>
      <c r="FF42" s="149"/>
      <c r="FG42" s="149"/>
      <c r="FH42" s="149"/>
      <c r="FI42" s="149"/>
      <c r="FJ42" s="149"/>
      <c r="FK42" s="149"/>
      <c r="FL42" s="149"/>
      <c r="FM42" s="149"/>
      <c r="FN42" s="149"/>
      <c r="FO42" s="149"/>
      <c r="FP42" s="149"/>
      <c r="FQ42" s="149"/>
      <c r="FR42" s="149"/>
      <c r="FS42" s="149"/>
      <c r="FT42" s="149"/>
      <c r="FU42" s="149"/>
      <c r="FV42" s="149"/>
      <c r="FW42" s="149"/>
      <c r="FX42" s="149"/>
      <c r="FY42" s="149"/>
      <c r="FZ42" s="149"/>
      <c r="GA42" s="149"/>
      <c r="GB42" s="149"/>
      <c r="GC42" s="149"/>
      <c r="GD42" s="149"/>
      <c r="GE42" s="149"/>
      <c r="GF42" s="149"/>
      <c r="GG42" s="149"/>
      <c r="GH42" s="149"/>
      <c r="GI42" s="149"/>
      <c r="GJ42" s="149"/>
      <c r="GK42" s="149"/>
      <c r="GL42" s="149"/>
      <c r="GM42" s="149"/>
      <c r="GN42" s="149"/>
      <c r="GO42" s="149"/>
      <c r="GP42" s="149"/>
      <c r="GQ42" s="149"/>
      <c r="GR42" s="149"/>
      <c r="GS42" s="149"/>
      <c r="GT42" s="149"/>
      <c r="GU42" s="149"/>
      <c r="GV42" s="149"/>
      <c r="GW42" s="149"/>
      <c r="GX42" s="149"/>
      <c r="GY42" s="149"/>
      <c r="GZ42" s="149"/>
      <c r="HA42" s="149"/>
      <c r="HB42" s="149"/>
      <c r="HC42" s="149"/>
      <c r="HD42" s="149"/>
      <c r="HE42" s="149"/>
      <c r="HF42" s="149"/>
      <c r="HG42" s="149"/>
      <c r="HH42" s="149"/>
      <c r="HI42" s="149"/>
      <c r="HJ42" s="149"/>
      <c r="HK42" s="149"/>
      <c r="HL42" s="149"/>
      <c r="HM42" s="149"/>
      <c r="HN42" s="149"/>
      <c r="HO42" s="149"/>
      <c r="HP42" s="149"/>
      <c r="HQ42" s="149"/>
      <c r="HR42" s="149"/>
      <c r="HS42" s="149"/>
      <c r="HT42" s="149"/>
      <c r="HU42" s="149"/>
      <c r="HV42" s="149"/>
      <c r="HW42" s="149"/>
      <c r="HX42" s="149"/>
      <c r="HY42" s="149"/>
      <c r="HZ42" s="149"/>
      <c r="IA42" s="149"/>
      <c r="IB42" s="149"/>
      <c r="IC42" s="149"/>
      <c r="ID42" s="149"/>
      <c r="IE42" s="149"/>
      <c r="IF42" s="149"/>
      <c r="IG42" s="149"/>
      <c r="IH42" s="149"/>
      <c r="II42" s="149"/>
      <c r="IJ42" s="149"/>
      <c r="IK42" s="149"/>
      <c r="IL42" s="149"/>
      <c r="IM42" s="149"/>
      <c r="IN42" s="149"/>
      <c r="IO42" s="149"/>
      <c r="IP42" s="149"/>
      <c r="IQ42" s="149"/>
      <c r="IR42" s="149"/>
      <c r="IS42" s="149"/>
      <c r="IT42" s="149"/>
    </row>
    <row r="43" spans="1:254" s="150" customFormat="1" ht="12.75" customHeight="1" x14ac:dyDescent="0.25">
      <c r="A43" s="151"/>
      <c r="B43" s="153"/>
      <c r="C43" s="154"/>
      <c r="D43" s="155"/>
      <c r="E43" s="155"/>
      <c r="F43" s="155"/>
      <c r="G43" s="156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49"/>
      <c r="CE43" s="149"/>
      <c r="CF43" s="149"/>
      <c r="CG43" s="149"/>
      <c r="CH43" s="149"/>
      <c r="CI43" s="149"/>
      <c r="CJ43" s="149"/>
      <c r="CK43" s="149"/>
      <c r="CL43" s="149"/>
      <c r="CM43" s="149"/>
      <c r="CN43" s="149"/>
      <c r="CO43" s="149"/>
      <c r="CP43" s="149"/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149"/>
      <c r="DL43" s="149"/>
      <c r="DM43" s="149"/>
      <c r="DN43" s="149"/>
      <c r="DO43" s="149"/>
      <c r="DP43" s="149"/>
      <c r="DQ43" s="149"/>
      <c r="DR43" s="149"/>
      <c r="DS43" s="149"/>
      <c r="DT43" s="149"/>
      <c r="DU43" s="149"/>
      <c r="DV43" s="149"/>
      <c r="DW43" s="149"/>
      <c r="DX43" s="149"/>
      <c r="DY43" s="149"/>
      <c r="DZ43" s="149"/>
      <c r="EA43" s="149"/>
      <c r="EB43" s="149"/>
      <c r="EC43" s="149"/>
      <c r="ED43" s="149"/>
      <c r="EE43" s="149"/>
      <c r="EF43" s="149"/>
      <c r="EG43" s="149"/>
      <c r="EH43" s="149"/>
      <c r="EI43" s="149"/>
      <c r="EJ43" s="149"/>
      <c r="EK43" s="149"/>
      <c r="EL43" s="149"/>
      <c r="EM43" s="149"/>
      <c r="EN43" s="149"/>
      <c r="EO43" s="149"/>
      <c r="EP43" s="149"/>
      <c r="EQ43" s="149"/>
      <c r="ER43" s="149"/>
      <c r="ES43" s="149"/>
      <c r="ET43" s="149"/>
      <c r="EU43" s="149"/>
      <c r="EV43" s="149"/>
      <c r="EW43" s="149"/>
      <c r="EX43" s="149"/>
      <c r="EY43" s="149"/>
      <c r="EZ43" s="149"/>
      <c r="FA43" s="149"/>
      <c r="FB43" s="149"/>
      <c r="FC43" s="149"/>
      <c r="FD43" s="149"/>
      <c r="FE43" s="149"/>
      <c r="FF43" s="149"/>
      <c r="FG43" s="149"/>
      <c r="FH43" s="149"/>
      <c r="FI43" s="149"/>
      <c r="FJ43" s="149"/>
      <c r="FK43" s="149"/>
      <c r="FL43" s="149"/>
      <c r="FM43" s="149"/>
      <c r="FN43" s="149"/>
      <c r="FO43" s="149"/>
      <c r="FP43" s="149"/>
      <c r="FQ43" s="149"/>
      <c r="FR43" s="149"/>
      <c r="FS43" s="149"/>
      <c r="FT43" s="149"/>
      <c r="FU43" s="149"/>
      <c r="FV43" s="149"/>
      <c r="FW43" s="149"/>
      <c r="FX43" s="149"/>
      <c r="FY43" s="149"/>
      <c r="FZ43" s="149"/>
      <c r="GA43" s="149"/>
      <c r="GB43" s="149"/>
      <c r="GC43" s="149"/>
      <c r="GD43" s="149"/>
      <c r="GE43" s="149"/>
      <c r="GF43" s="149"/>
      <c r="GG43" s="149"/>
      <c r="GH43" s="149"/>
      <c r="GI43" s="149"/>
      <c r="GJ43" s="149"/>
      <c r="GK43" s="149"/>
      <c r="GL43" s="149"/>
      <c r="GM43" s="149"/>
      <c r="GN43" s="149"/>
      <c r="GO43" s="149"/>
      <c r="GP43" s="149"/>
      <c r="GQ43" s="149"/>
      <c r="GR43" s="149"/>
      <c r="GS43" s="149"/>
      <c r="GT43" s="149"/>
      <c r="GU43" s="149"/>
      <c r="GV43" s="149"/>
      <c r="GW43" s="149"/>
      <c r="GX43" s="149"/>
      <c r="GY43" s="149"/>
      <c r="GZ43" s="149"/>
      <c r="HA43" s="149"/>
      <c r="HB43" s="149"/>
      <c r="HC43" s="149"/>
      <c r="HD43" s="149"/>
      <c r="HE43" s="149"/>
      <c r="HF43" s="149"/>
      <c r="HG43" s="149"/>
      <c r="HH43" s="149"/>
      <c r="HI43" s="149"/>
      <c r="HJ43" s="149"/>
      <c r="HK43" s="149"/>
      <c r="HL43" s="149"/>
      <c r="HM43" s="149"/>
      <c r="HN43" s="149"/>
      <c r="HO43" s="149"/>
      <c r="HP43" s="149"/>
      <c r="HQ43" s="149"/>
      <c r="HR43" s="149"/>
      <c r="HS43" s="149"/>
      <c r="HT43" s="149"/>
      <c r="HU43" s="149"/>
      <c r="HV43" s="149"/>
      <c r="HW43" s="149"/>
      <c r="HX43" s="149"/>
      <c r="HY43" s="149"/>
      <c r="HZ43" s="149"/>
      <c r="IA43" s="149"/>
      <c r="IB43" s="149"/>
      <c r="IC43" s="149"/>
      <c r="ID43" s="149"/>
      <c r="IE43" s="149"/>
      <c r="IF43" s="149"/>
      <c r="IG43" s="149"/>
      <c r="IH43" s="149"/>
      <c r="II43" s="149"/>
      <c r="IJ43" s="149"/>
      <c r="IK43" s="149"/>
      <c r="IL43" s="149"/>
      <c r="IM43" s="149"/>
      <c r="IN43" s="149"/>
      <c r="IO43" s="149"/>
      <c r="IP43" s="149"/>
      <c r="IQ43" s="149"/>
      <c r="IR43" s="149"/>
      <c r="IS43" s="149"/>
      <c r="IT43" s="149"/>
    </row>
    <row r="44" spans="1:254" ht="12" customHeight="1" x14ac:dyDescent="0.25">
      <c r="A44" s="5"/>
      <c r="B44" s="19" t="s">
        <v>56</v>
      </c>
      <c r="C44" s="20"/>
      <c r="D44" s="21"/>
      <c r="E44" s="21"/>
      <c r="F44" s="22"/>
      <c r="G44" s="22"/>
    </row>
    <row r="45" spans="1:254" ht="24" customHeight="1" x14ac:dyDescent="0.25">
      <c r="A45" s="5"/>
      <c r="B45" s="152" t="s">
        <v>57</v>
      </c>
      <c r="C45" s="27" t="s">
        <v>58</v>
      </c>
      <c r="D45" s="27" t="s">
        <v>59</v>
      </c>
      <c r="E45" s="27" t="s">
        <v>28</v>
      </c>
      <c r="F45" s="27"/>
      <c r="G45" s="27" t="s">
        <v>30</v>
      </c>
      <c r="J45" s="70"/>
    </row>
    <row r="46" spans="1:254" ht="12.75" customHeight="1" x14ac:dyDescent="0.25">
      <c r="A46" s="7"/>
      <c r="B46" s="71" t="s">
        <v>60</v>
      </c>
      <c r="C46" s="73"/>
      <c r="D46" s="73"/>
      <c r="E46" s="101"/>
      <c r="F46" s="75"/>
      <c r="G46" s="76"/>
      <c r="J46" s="70"/>
    </row>
    <row r="47" spans="1:254" ht="12.75" customHeight="1" x14ac:dyDescent="0.25">
      <c r="A47" s="7"/>
      <c r="B47" s="72" t="s">
        <v>61</v>
      </c>
      <c r="C47" s="101" t="s">
        <v>62</v>
      </c>
      <c r="D47" s="124">
        <v>2.5</v>
      </c>
      <c r="E47" s="118" t="s">
        <v>35</v>
      </c>
      <c r="F47" s="126">
        <v>37800</v>
      </c>
      <c r="G47" s="76">
        <f t="shared" ref="G47:G53" si="2">F47*D47</f>
        <v>94500</v>
      </c>
      <c r="J47" s="70"/>
    </row>
    <row r="48" spans="1:254" ht="12.75" customHeight="1" x14ac:dyDescent="0.25">
      <c r="A48" s="7"/>
      <c r="B48" s="72" t="s">
        <v>63</v>
      </c>
      <c r="C48" s="101"/>
      <c r="D48" s="124"/>
      <c r="E48" s="124"/>
      <c r="F48" s="126"/>
      <c r="G48" s="76"/>
      <c r="J48" s="70"/>
    </row>
    <row r="49" spans="1:10" ht="12.75" customHeight="1" x14ac:dyDescent="0.25">
      <c r="A49" s="7"/>
      <c r="B49" s="72" t="s">
        <v>64</v>
      </c>
      <c r="C49" s="101" t="s">
        <v>62</v>
      </c>
      <c r="D49" s="124">
        <v>130</v>
      </c>
      <c r="E49" s="118" t="s">
        <v>35</v>
      </c>
      <c r="F49" s="126">
        <v>1312</v>
      </c>
      <c r="G49" s="76">
        <f t="shared" si="2"/>
        <v>170560</v>
      </c>
      <c r="J49" s="70"/>
    </row>
    <row r="50" spans="1:10" ht="12.75" customHeight="1" x14ac:dyDescent="0.25">
      <c r="A50" s="7"/>
      <c r="B50" s="72" t="s">
        <v>65</v>
      </c>
      <c r="C50" s="101" t="s">
        <v>62</v>
      </c>
      <c r="D50" s="124">
        <v>80</v>
      </c>
      <c r="E50" s="124" t="s">
        <v>66</v>
      </c>
      <c r="F50" s="126">
        <v>1374</v>
      </c>
      <c r="G50" s="76">
        <f t="shared" si="2"/>
        <v>109920</v>
      </c>
      <c r="J50" s="70"/>
    </row>
    <row r="51" spans="1:10" ht="17.25" customHeight="1" x14ac:dyDescent="0.25">
      <c r="A51" s="7"/>
      <c r="B51" s="188" t="s">
        <v>67</v>
      </c>
      <c r="C51" s="189"/>
      <c r="D51" s="124"/>
      <c r="E51" s="124"/>
      <c r="F51" s="126"/>
      <c r="G51" s="76"/>
      <c r="J51" s="70"/>
    </row>
    <row r="52" spans="1:10" ht="12.75" customHeight="1" x14ac:dyDescent="0.25">
      <c r="A52" s="7"/>
      <c r="B52" s="72" t="s">
        <v>68</v>
      </c>
      <c r="C52" s="101" t="s">
        <v>69</v>
      </c>
      <c r="D52" s="124">
        <v>2</v>
      </c>
      <c r="E52" s="124" t="s">
        <v>49</v>
      </c>
      <c r="F52" s="126">
        <v>13571.512499999997</v>
      </c>
      <c r="G52" s="76">
        <f t="shared" si="2"/>
        <v>27143.024999999994</v>
      </c>
      <c r="J52" s="70"/>
    </row>
    <row r="53" spans="1:10" ht="12.75" customHeight="1" x14ac:dyDescent="0.25">
      <c r="A53" s="7"/>
      <c r="B53" s="72" t="s">
        <v>70</v>
      </c>
      <c r="C53" s="101" t="s">
        <v>71</v>
      </c>
      <c r="D53" s="124">
        <v>2</v>
      </c>
      <c r="E53" s="124" t="s">
        <v>66</v>
      </c>
      <c r="F53" s="126">
        <v>10986.462499999998</v>
      </c>
      <c r="G53" s="76">
        <f t="shared" si="2"/>
        <v>21972.924999999996</v>
      </c>
      <c r="J53" s="70"/>
    </row>
    <row r="54" spans="1:10" ht="12.75" customHeight="1" x14ac:dyDescent="0.25">
      <c r="A54" s="7"/>
      <c r="B54" s="72" t="s">
        <v>72</v>
      </c>
      <c r="C54" s="101" t="s">
        <v>73</v>
      </c>
      <c r="D54" s="124">
        <v>1</v>
      </c>
      <c r="E54" s="124" t="s">
        <v>49</v>
      </c>
      <c r="F54" s="126">
        <v>9435.432499999999</v>
      </c>
      <c r="G54" s="76">
        <f t="shared" ref="G54:G55" si="3">F54*D54</f>
        <v>9435.432499999999</v>
      </c>
      <c r="J54" s="70"/>
    </row>
    <row r="55" spans="1:10" ht="12.75" customHeight="1" x14ac:dyDescent="0.25">
      <c r="A55" s="7"/>
      <c r="B55" s="72" t="s">
        <v>110</v>
      </c>
      <c r="C55" s="101" t="s">
        <v>73</v>
      </c>
      <c r="D55" s="124">
        <v>0.2</v>
      </c>
      <c r="E55" s="124" t="s">
        <v>49</v>
      </c>
      <c r="F55" s="126">
        <v>21262.036249999997</v>
      </c>
      <c r="G55" s="76">
        <f t="shared" si="3"/>
        <v>4252.4072499999993</v>
      </c>
      <c r="J55" s="70"/>
    </row>
    <row r="56" spans="1:10" ht="13.5" customHeight="1" x14ac:dyDescent="0.25">
      <c r="A56" s="5"/>
      <c r="B56" s="28" t="s">
        <v>74</v>
      </c>
      <c r="C56" s="29"/>
      <c r="D56" s="125"/>
      <c r="E56" s="125"/>
      <c r="F56" s="125"/>
      <c r="G56" s="123">
        <f>SUM(G46:G55)</f>
        <v>437783.78975</v>
      </c>
    </row>
    <row r="57" spans="1:10" ht="12" customHeight="1" x14ac:dyDescent="0.25">
      <c r="A57" s="2"/>
      <c r="B57" s="23"/>
      <c r="C57" s="24"/>
      <c r="D57" s="24"/>
      <c r="E57" s="30"/>
      <c r="F57" s="25"/>
      <c r="G57" s="25"/>
    </row>
    <row r="58" spans="1:10" ht="12" customHeight="1" x14ac:dyDescent="0.25">
      <c r="A58" s="5"/>
      <c r="B58" s="19" t="s">
        <v>75</v>
      </c>
      <c r="C58" s="20"/>
      <c r="D58" s="21"/>
      <c r="E58" s="21"/>
      <c r="F58" s="22"/>
      <c r="G58" s="22"/>
    </row>
    <row r="59" spans="1:10" ht="24" customHeight="1" x14ac:dyDescent="0.25">
      <c r="A59" s="5"/>
      <c r="B59" s="26" t="s">
        <v>76</v>
      </c>
      <c r="C59" s="27" t="s">
        <v>58</v>
      </c>
      <c r="D59" s="27" t="s">
        <v>59</v>
      </c>
      <c r="E59" s="26" t="s">
        <v>28</v>
      </c>
      <c r="F59" s="27" t="s">
        <v>29</v>
      </c>
      <c r="G59" s="26" t="s">
        <v>30</v>
      </c>
    </row>
    <row r="60" spans="1:10" ht="12.75" customHeight="1" x14ac:dyDescent="0.25">
      <c r="A60" s="7"/>
      <c r="B60" s="80" t="s">
        <v>77</v>
      </c>
      <c r="C60" s="127" t="s">
        <v>78</v>
      </c>
      <c r="D60" s="74">
        <v>1</v>
      </c>
      <c r="E60" s="118" t="s">
        <v>79</v>
      </c>
      <c r="F60" s="129">
        <v>45000</v>
      </c>
      <c r="G60" s="129">
        <f>D60*F60</f>
        <v>45000</v>
      </c>
    </row>
    <row r="61" spans="1:10" ht="12.75" customHeight="1" x14ac:dyDescent="0.25">
      <c r="A61" s="7"/>
      <c r="B61" s="72" t="s">
        <v>80</v>
      </c>
      <c r="C61" s="101" t="s">
        <v>78</v>
      </c>
      <c r="D61" s="128">
        <f>G9/25</f>
        <v>1440</v>
      </c>
      <c r="E61" s="124" t="s">
        <v>6</v>
      </c>
      <c r="F61" s="75">
        <v>110</v>
      </c>
      <c r="G61" s="76">
        <f>F61*D61</f>
        <v>158400</v>
      </c>
      <c r="J61" s="70"/>
    </row>
    <row r="62" spans="1:10" ht="12.75" customHeight="1" x14ac:dyDescent="0.25">
      <c r="A62" s="7"/>
      <c r="B62" s="72" t="s">
        <v>81</v>
      </c>
      <c r="C62" s="101" t="s">
        <v>78</v>
      </c>
      <c r="D62" s="101">
        <v>1</v>
      </c>
      <c r="E62" s="124" t="s">
        <v>82</v>
      </c>
      <c r="F62" s="75">
        <v>22000</v>
      </c>
      <c r="G62" s="76">
        <f>F62*D62</f>
        <v>22000</v>
      </c>
      <c r="J62" s="70"/>
    </row>
    <row r="63" spans="1:10" ht="13.5" customHeight="1" x14ac:dyDescent="0.25">
      <c r="A63" s="5"/>
      <c r="B63" s="31" t="s">
        <v>83</v>
      </c>
      <c r="C63" s="32"/>
      <c r="D63" s="32"/>
      <c r="E63" s="32"/>
      <c r="F63" s="33"/>
      <c r="G63" s="130">
        <f>SUM(G60:G62)</f>
        <v>225400</v>
      </c>
    </row>
    <row r="64" spans="1:10" ht="12" customHeight="1" x14ac:dyDescent="0.25">
      <c r="A64" s="2"/>
      <c r="B64" s="45"/>
      <c r="C64" s="45"/>
      <c r="D64" s="45"/>
      <c r="E64" s="102"/>
      <c r="F64" s="46"/>
      <c r="G64" s="46"/>
    </row>
    <row r="65" spans="1:7" ht="12" customHeight="1" x14ac:dyDescent="0.25">
      <c r="A65" s="42"/>
      <c r="B65" s="158" t="s">
        <v>84</v>
      </c>
      <c r="C65" s="159"/>
      <c r="D65" s="159"/>
      <c r="E65" s="160"/>
      <c r="F65" s="159"/>
      <c r="G65" s="161">
        <f>G28+G42+G56+G63+G33</f>
        <v>1911183.78975</v>
      </c>
    </row>
    <row r="66" spans="1:7" ht="12" customHeight="1" x14ac:dyDescent="0.25">
      <c r="A66" s="42"/>
      <c r="B66" s="162" t="s">
        <v>85</v>
      </c>
      <c r="C66" s="163"/>
      <c r="D66" s="163"/>
      <c r="E66" s="164"/>
      <c r="F66" s="163"/>
      <c r="G66" s="165">
        <f>G65*0.05</f>
        <v>95559.1894875</v>
      </c>
    </row>
    <row r="67" spans="1:7" ht="12" customHeight="1" x14ac:dyDescent="0.25">
      <c r="A67" s="42"/>
      <c r="B67" s="166" t="s">
        <v>86</v>
      </c>
      <c r="C67" s="167"/>
      <c r="D67" s="167"/>
      <c r="E67" s="168"/>
      <c r="F67" s="167"/>
      <c r="G67" s="169">
        <f>G66+G65</f>
        <v>2006742.9792375001</v>
      </c>
    </row>
    <row r="68" spans="1:7" ht="12" customHeight="1" x14ac:dyDescent="0.25">
      <c r="A68" s="42"/>
      <c r="B68" s="162" t="s">
        <v>87</v>
      </c>
      <c r="C68" s="163"/>
      <c r="D68" s="163"/>
      <c r="E68" s="164"/>
      <c r="F68" s="163"/>
      <c r="G68" s="165">
        <f>G12</f>
        <v>7200000</v>
      </c>
    </row>
    <row r="69" spans="1:7" ht="12" customHeight="1" x14ac:dyDescent="0.25">
      <c r="A69" s="42"/>
      <c r="B69" s="170" t="s">
        <v>88</v>
      </c>
      <c r="C69" s="171"/>
      <c r="D69" s="171"/>
      <c r="E69" s="172"/>
      <c r="F69" s="171"/>
      <c r="G69" s="173">
        <f>G68-G67</f>
        <v>5193257.0207624994</v>
      </c>
    </row>
    <row r="70" spans="1:7" ht="12" customHeight="1" x14ac:dyDescent="0.25">
      <c r="A70" s="42"/>
      <c r="B70" s="43" t="s">
        <v>89</v>
      </c>
      <c r="C70" s="44"/>
      <c r="D70" s="44"/>
      <c r="E70" s="103"/>
      <c r="F70" s="44"/>
      <c r="G70" s="39"/>
    </row>
    <row r="71" spans="1:7" ht="12.75" customHeight="1" thickBot="1" x14ac:dyDescent="0.3">
      <c r="A71" s="42"/>
      <c r="B71" s="47"/>
      <c r="C71" s="44"/>
      <c r="D71" s="44"/>
      <c r="E71" s="103"/>
      <c r="F71" s="44"/>
      <c r="G71" s="39"/>
    </row>
    <row r="72" spans="1:7" ht="12" customHeight="1" x14ac:dyDescent="0.25">
      <c r="A72" s="42"/>
      <c r="B72" s="57" t="s">
        <v>90</v>
      </c>
      <c r="C72" s="58"/>
      <c r="D72" s="58"/>
      <c r="E72" s="104"/>
      <c r="F72" s="59"/>
      <c r="G72" s="39"/>
    </row>
    <row r="73" spans="1:7" ht="12" customHeight="1" x14ac:dyDescent="0.25">
      <c r="A73" s="42"/>
      <c r="B73" s="60" t="s">
        <v>91</v>
      </c>
      <c r="C73" s="41"/>
      <c r="D73" s="41"/>
      <c r="E73" s="105"/>
      <c r="F73" s="61"/>
      <c r="G73" s="39"/>
    </row>
    <row r="74" spans="1:7" ht="12" customHeight="1" x14ac:dyDescent="0.25">
      <c r="A74" s="42"/>
      <c r="B74" s="60" t="s">
        <v>92</v>
      </c>
      <c r="C74" s="41"/>
      <c r="D74" s="41"/>
      <c r="E74" s="105"/>
      <c r="F74" s="61"/>
      <c r="G74" s="39"/>
    </row>
    <row r="75" spans="1:7" ht="12" customHeight="1" x14ac:dyDescent="0.25">
      <c r="A75" s="42"/>
      <c r="B75" s="60" t="s">
        <v>93</v>
      </c>
      <c r="C75" s="41"/>
      <c r="D75" s="41"/>
      <c r="E75" s="105"/>
      <c r="F75" s="61"/>
      <c r="G75" s="39"/>
    </row>
    <row r="76" spans="1:7" ht="12" customHeight="1" x14ac:dyDescent="0.25">
      <c r="A76" s="42"/>
      <c r="B76" s="60" t="s">
        <v>94</v>
      </c>
      <c r="C76" s="41"/>
      <c r="D76" s="41"/>
      <c r="E76" s="105"/>
      <c r="F76" s="61"/>
      <c r="G76" s="39"/>
    </row>
    <row r="77" spans="1:7" ht="12" customHeight="1" x14ac:dyDescent="0.25">
      <c r="A77" s="42"/>
      <c r="B77" s="60" t="s">
        <v>95</v>
      </c>
      <c r="C77" s="41"/>
      <c r="D77" s="41"/>
      <c r="E77" s="105"/>
      <c r="F77" s="61"/>
      <c r="G77" s="39"/>
    </row>
    <row r="78" spans="1:7" ht="12.75" customHeight="1" thickBot="1" x14ac:dyDescent="0.3">
      <c r="A78" s="42"/>
      <c r="B78" s="62" t="s">
        <v>96</v>
      </c>
      <c r="C78" s="63"/>
      <c r="D78" s="63"/>
      <c r="E78" s="106"/>
      <c r="F78" s="64"/>
      <c r="G78" s="39"/>
    </row>
    <row r="79" spans="1:7" ht="12.75" customHeight="1" x14ac:dyDescent="0.25">
      <c r="A79" s="42"/>
      <c r="B79" s="55"/>
      <c r="C79" s="41"/>
      <c r="D79" s="41"/>
      <c r="E79" s="105"/>
      <c r="F79" s="41"/>
      <c r="G79" s="39"/>
    </row>
    <row r="80" spans="1:7" ht="15" customHeight="1" thickBot="1" x14ac:dyDescent="0.3">
      <c r="A80" s="42"/>
      <c r="B80" s="174" t="s">
        <v>97</v>
      </c>
      <c r="C80" s="175"/>
      <c r="D80" s="54"/>
      <c r="E80" s="107"/>
      <c r="F80" s="35"/>
      <c r="G80" s="39"/>
    </row>
    <row r="81" spans="1:7" ht="12" customHeight="1" x14ac:dyDescent="0.25">
      <c r="A81" s="42"/>
      <c r="B81" s="49" t="s">
        <v>76</v>
      </c>
      <c r="C81" s="78" t="s">
        <v>98</v>
      </c>
      <c r="D81" s="79" t="s">
        <v>99</v>
      </c>
      <c r="E81" s="107"/>
      <c r="F81" s="35"/>
      <c r="G81" s="39"/>
    </row>
    <row r="82" spans="1:7" ht="12" customHeight="1" x14ac:dyDescent="0.25">
      <c r="A82" s="42"/>
      <c r="B82" s="50" t="s">
        <v>100</v>
      </c>
      <c r="C82" s="36">
        <f>G28</f>
        <v>1120000</v>
      </c>
      <c r="D82" s="77">
        <f>(C82/$C$88)</f>
        <v>0.55811830991209699</v>
      </c>
      <c r="E82" s="107"/>
      <c r="F82" s="35"/>
      <c r="G82" s="39"/>
    </row>
    <row r="83" spans="1:7" ht="12" customHeight="1" x14ac:dyDescent="0.25">
      <c r="A83" s="42"/>
      <c r="B83" s="50" t="s">
        <v>101</v>
      </c>
      <c r="C83" s="36">
        <f>G33</f>
        <v>0</v>
      </c>
      <c r="D83" s="77">
        <f t="shared" ref="D83:D87" si="4">(C83/$C$88)</f>
        <v>0</v>
      </c>
      <c r="E83" s="107"/>
      <c r="F83" s="35"/>
      <c r="G83" s="39"/>
    </row>
    <row r="84" spans="1:7" ht="12" customHeight="1" x14ac:dyDescent="0.25">
      <c r="A84" s="42"/>
      <c r="B84" s="50" t="s">
        <v>102</v>
      </c>
      <c r="C84" s="36">
        <f>G42</f>
        <v>128000</v>
      </c>
      <c r="D84" s="77">
        <f t="shared" si="4"/>
        <v>6.378494970423966E-2</v>
      </c>
      <c r="E84" s="107"/>
      <c r="F84" s="35"/>
      <c r="G84" s="39"/>
    </row>
    <row r="85" spans="1:7" ht="12" customHeight="1" x14ac:dyDescent="0.25">
      <c r="A85" s="42"/>
      <c r="B85" s="50" t="s">
        <v>57</v>
      </c>
      <c r="C85" s="36">
        <f>G56</f>
        <v>437783.78975</v>
      </c>
      <c r="D85" s="77">
        <f t="shared" si="4"/>
        <v>0.2181563828948061</v>
      </c>
      <c r="E85" s="107"/>
      <c r="F85" s="35"/>
      <c r="G85" s="39"/>
    </row>
    <row r="86" spans="1:7" ht="12" customHeight="1" x14ac:dyDescent="0.25">
      <c r="A86" s="42"/>
      <c r="B86" s="50" t="s">
        <v>103</v>
      </c>
      <c r="C86" s="36">
        <f>G63</f>
        <v>225400</v>
      </c>
      <c r="D86" s="77">
        <f t="shared" si="4"/>
        <v>0.11232130986980952</v>
      </c>
      <c r="E86" s="108"/>
      <c r="F86" s="38"/>
      <c r="G86" s="39"/>
    </row>
    <row r="87" spans="1:7" ht="12" customHeight="1" x14ac:dyDescent="0.25">
      <c r="A87" s="42"/>
      <c r="B87" s="50" t="s">
        <v>104</v>
      </c>
      <c r="C87" s="36">
        <f>G66</f>
        <v>95559.1894875</v>
      </c>
      <c r="D87" s="77">
        <f t="shared" si="4"/>
        <v>4.7619047619047616E-2</v>
      </c>
      <c r="E87" s="108"/>
      <c r="F87" s="38"/>
      <c r="G87" s="39"/>
    </row>
    <row r="88" spans="1:7" ht="12.75" customHeight="1" thickBot="1" x14ac:dyDescent="0.3">
      <c r="A88" s="42"/>
      <c r="B88" s="51" t="s">
        <v>105</v>
      </c>
      <c r="C88" s="52">
        <f>SUM(C82:C87)</f>
        <v>2006742.9792375001</v>
      </c>
      <c r="D88" s="53">
        <f>SUM(D82:D87)</f>
        <v>0.99999999999999978</v>
      </c>
      <c r="E88" s="108"/>
      <c r="F88" s="38"/>
      <c r="G88" s="39"/>
    </row>
    <row r="89" spans="1:7" ht="12" customHeight="1" x14ac:dyDescent="0.25">
      <c r="A89" s="42"/>
      <c r="B89" s="47"/>
      <c r="C89" s="44"/>
      <c r="D89" s="44"/>
      <c r="E89" s="103"/>
      <c r="F89" s="44"/>
      <c r="G89" s="39"/>
    </row>
    <row r="90" spans="1:7" ht="12.75" customHeight="1" x14ac:dyDescent="0.25">
      <c r="A90" s="42"/>
      <c r="B90" s="48"/>
      <c r="C90" s="44">
        <v>0.85</v>
      </c>
      <c r="D90" s="44"/>
      <c r="E90" s="103">
        <v>1.1499999999999999</v>
      </c>
      <c r="F90" s="44"/>
      <c r="G90" s="39"/>
    </row>
    <row r="91" spans="1:7" ht="12" customHeight="1" thickBot="1" x14ac:dyDescent="0.3">
      <c r="A91" s="34"/>
      <c r="B91" s="66"/>
      <c r="C91" s="67" t="s">
        <v>106</v>
      </c>
      <c r="D91" s="68"/>
      <c r="E91" s="109"/>
      <c r="F91" s="37"/>
      <c r="G91" s="39"/>
    </row>
    <row r="92" spans="1:7" ht="12" customHeight="1" x14ac:dyDescent="0.25">
      <c r="A92" s="42"/>
      <c r="B92" s="69" t="s">
        <v>107</v>
      </c>
      <c r="C92" s="131">
        <f>D92*C90</f>
        <v>30600</v>
      </c>
      <c r="D92" s="131">
        <f>G9</f>
        <v>36000</v>
      </c>
      <c r="E92" s="132">
        <f>D92*E90</f>
        <v>41400</v>
      </c>
      <c r="F92" s="65"/>
      <c r="G92" s="40"/>
    </row>
    <row r="93" spans="1:7" ht="12.75" customHeight="1" thickBot="1" x14ac:dyDescent="0.3">
      <c r="A93" s="42"/>
      <c r="B93" s="51" t="s">
        <v>108</v>
      </c>
      <c r="C93" s="133">
        <f>(G67/C92)</f>
        <v>65.579835922794118</v>
      </c>
      <c r="D93" s="133">
        <f>(G67/D92)</f>
        <v>55.742860534375005</v>
      </c>
      <c r="E93" s="134">
        <f>(G67/E92)</f>
        <v>48.472052638586959</v>
      </c>
      <c r="F93" s="65"/>
      <c r="G93" s="40"/>
    </row>
    <row r="94" spans="1:7" ht="15.6" customHeight="1" x14ac:dyDescent="0.25">
      <c r="A94" s="42"/>
      <c r="B94" s="56" t="s">
        <v>109</v>
      </c>
      <c r="C94" s="41"/>
      <c r="D94" s="41"/>
      <c r="E94" s="105"/>
      <c r="F94" s="41"/>
      <c r="G94" s="41"/>
    </row>
  </sheetData>
  <mergeCells count="10">
    <mergeCell ref="B80:C80"/>
    <mergeCell ref="E13:F13"/>
    <mergeCell ref="E11:F11"/>
    <mergeCell ref="E10:F10"/>
    <mergeCell ref="E9:F9"/>
    <mergeCell ref="E14:F14"/>
    <mergeCell ref="E15:F15"/>
    <mergeCell ref="B17:G17"/>
    <mergeCell ref="E12:F12"/>
    <mergeCell ref="B51:C51"/>
  </mergeCells>
  <phoneticPr fontId="21" type="noConversion"/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2022-07-04T17:28:58Z</dcterms:modified>
  <cp:category/>
  <cp:contentStatus/>
</cp:coreProperties>
</file>