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17" documentId="8_{634AD30D-DF2B-4DAD-8C9D-6C8C93B0F928}" xr6:coauthVersionLast="47" xr6:coauthVersionMax="47" xr10:uidLastSave="{8627E941-FEE1-489B-992B-5E49320F3BBE}"/>
  <bookViews>
    <workbookView xWindow="-108" yWindow="-108" windowWidth="23256" windowHeight="12456" xr2:uid="{00000000-000D-0000-FFFF-FFFF00000000}"/>
  </bookViews>
  <sheets>
    <sheet name="Zapallo Guar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" i="1" l="1"/>
  <c r="F53" i="1"/>
  <c r="G53" i="1" s="1"/>
  <c r="F52" i="1"/>
  <c r="G52" i="1" s="1"/>
  <c r="G51" i="1"/>
  <c r="F51" i="1"/>
  <c r="F50" i="1"/>
  <c r="G59" i="1"/>
  <c r="G58" i="1"/>
  <c r="G57" i="1"/>
  <c r="G56" i="1"/>
  <c r="G55" i="1"/>
  <c r="G54" i="1"/>
  <c r="G50" i="1"/>
  <c r="G49" i="1"/>
  <c r="G48" i="1"/>
  <c r="G29" i="1"/>
  <c r="G28" i="1"/>
  <c r="G27" i="1"/>
  <c r="G26" i="1"/>
  <c r="G25" i="1"/>
  <c r="G24" i="1"/>
  <c r="G23" i="1"/>
  <c r="G22" i="1"/>
  <c r="G21" i="1"/>
  <c r="G12" i="1"/>
  <c r="G64" i="1" l="1"/>
  <c r="G42" i="1"/>
  <c r="G65" i="1" l="1"/>
  <c r="G60" i="1" l="1"/>
  <c r="G40" i="1" l="1"/>
  <c r="G41" i="1"/>
  <c r="G39" i="1"/>
  <c r="G30" i="1" l="1"/>
  <c r="G43" i="1" l="1"/>
  <c r="C88" i="1" l="1"/>
  <c r="C86" i="1"/>
  <c r="G70" i="1"/>
  <c r="C84" i="1" l="1"/>
  <c r="C87" i="1"/>
  <c r="G67" i="1" l="1"/>
  <c r="G68" i="1" s="1"/>
  <c r="G69" i="1" l="1"/>
  <c r="D95" i="1" s="1"/>
  <c r="C89" i="1"/>
  <c r="E95" i="1" l="1"/>
  <c r="C95" i="1"/>
  <c r="G71" i="1"/>
  <c r="C90" i="1"/>
  <c r="D87" i="1" l="1"/>
  <c r="D86" i="1"/>
  <c r="D88" i="1"/>
  <c r="D84" i="1"/>
  <c r="D89" i="1"/>
  <c r="D90" i="1" l="1"/>
</calcChain>
</file>

<file path=xl/sharedStrings.xml><?xml version="1.0" encoding="utf-8"?>
<sst xmlns="http://schemas.openxmlformats.org/spreadsheetml/2006/main" count="165" uniqueCount="115">
  <si>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</si>
  <si>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</si>
  <si>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</si>
  <si>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</si>
  <si>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</si>
  <si>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</si>
  <si>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</si>
  <si>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</si>
  <si>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</si>
  <si>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</si>
  <si>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</si>
  <si>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</si>
  <si>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</si>
  <si>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</si>
  <si>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</si>
  <si>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</si>
  <si>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</si>
  <si>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</si>
  <si>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</si>
  <si>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</si>
  <si>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</si>
  <si>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</si>
  <si>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</si>
  <si>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</si>
  <si>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</si>
  <si>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</si>
  <si>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</si>
  <si>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</si>
  <si>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</si>
  <si>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</si>
  <si>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</si>
  <si>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</si>
  <si>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</si>
  <si>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</si>
  <si>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</si>
  <si>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</si>
  <si>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</si>
  <si>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</si>
  <si>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</si>
  <si>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</si>
  <si>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</si>
  <si>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</si>
  <si>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</si>
  <si>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</si>
  <si>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</si>
  <si>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</si>
  <si>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</si>
  <si>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</si>
  <si>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</si>
  <si>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</si>
  <si>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</si>
  <si>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</si>
  <si>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</si>
  <si>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</si>
  <si>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</si>
  <si>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</si>
  <si>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</si>
  <si>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</si>
  <si>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</si>
  <si>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</si>
  <si>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</si>
  <si>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</si>
  <si>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Arica Y Parinacota</t>
  </si>
  <si>
    <t xml:space="preserve">Arica  </t>
  </si>
  <si>
    <t>RENDIMIENTO (Kg/Há.)</t>
  </si>
  <si>
    <t>PRECIO ESPERADO ($/kg)</t>
  </si>
  <si>
    <t>Costo unitario ($/kilos) (*)</t>
  </si>
  <si>
    <t>febrero-marzo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</si>
  <si>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</si>
  <si>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</si>
  <si>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</si>
  <si>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</si>
  <si>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</si>
  <si>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</si>
  <si>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</si>
  <si>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kg</t>
  </si>
  <si>
    <t>$/ha</t>
  </si>
  <si>
    <t>Previcur Energy 840 SL (F)</t>
  </si>
  <si>
    <t>Tractor/Rotovador</t>
  </si>
  <si>
    <t>Sunfire 240 SC (I)</t>
  </si>
  <si>
    <t>agosto</t>
  </si>
  <si>
    <t>jH</t>
  </si>
  <si>
    <t xml:space="preserve">Semilla </t>
  </si>
  <si>
    <t>Urea</t>
  </si>
  <si>
    <t>Superfosfato triple</t>
  </si>
  <si>
    <t>materia organica (guano)</t>
  </si>
  <si>
    <t>Furadan 10 G (F)</t>
  </si>
  <si>
    <t>ZAPALLO DE GUARDA</t>
  </si>
  <si>
    <t>Camote</t>
  </si>
  <si>
    <t>Medio</t>
  </si>
  <si>
    <t>Azapa- Lluta- C Vitor- P Conc.</t>
  </si>
  <si>
    <t>diciembre</t>
  </si>
  <si>
    <t>Preparación del suelo</t>
  </si>
  <si>
    <t>Siembra</t>
  </si>
  <si>
    <t>agosto-septbre</t>
  </si>
  <si>
    <t>Aplicación fitosanitario</t>
  </si>
  <si>
    <t>septbre-dicbre</t>
  </si>
  <si>
    <t>Aplicación fertilizante</t>
  </si>
  <si>
    <t>agosto-novbre</t>
  </si>
  <si>
    <t>Arreglo guías</t>
  </si>
  <si>
    <t>octubre-novbre</t>
  </si>
  <si>
    <t>Riegos</t>
  </si>
  <si>
    <t>agosto-dicbre</t>
  </si>
  <si>
    <t>Aplicación Materia Orgánica</t>
  </si>
  <si>
    <t>Cosecha (corte)</t>
  </si>
  <si>
    <t>dicbre</t>
  </si>
  <si>
    <t>Acarreo y carga</t>
  </si>
  <si>
    <t>Nitrato de potasio</t>
  </si>
  <si>
    <t>agosto- octubre</t>
  </si>
  <si>
    <t>Fosfomax 40- 20</t>
  </si>
  <si>
    <t>agosto- septiembre</t>
  </si>
  <si>
    <t>agosto- diciembre</t>
  </si>
  <si>
    <t>agosto septiembre</t>
  </si>
  <si>
    <t>Evisect 50 SP (I) sobre 200 gr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</si>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</sst>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5" fillId="0" borderId="56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/>
    <xf numFmtId="3" fontId="1" fillId="2" borderId="56" xfId="0" applyNumberFormat="1" applyFont="1" applyFill="1" applyBorder="1" applyAlignment="1"/>
    <xf numFmtId="1" fontId="1" fillId="2" borderId="56" xfId="0" applyNumberFormat="1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9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3" fontId="1" fillId="2" borderId="55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1" fillId="2" borderId="56" xfId="0" applyNumberFormat="1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55" xfId="0" applyFont="1" applyFill="1" applyBorder="1" applyAlignment="1"/>
    <xf numFmtId="49" fontId="1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3" fontId="1" fillId="2" borderId="56" xfId="0" applyNumberFormat="1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0" fontId="1" fillId="2" borderId="55" xfId="0" applyFont="1" applyFill="1" applyBorder="1" applyAlignment="1">
      <alignment horizontal="left"/>
    </xf>
    <xf numFmtId="0" fontId="5" fillId="10" borderId="56" xfId="0" applyFont="1" applyFill="1" applyBorder="1" applyAlignment="1">
      <alignment wrapText="1"/>
    </xf>
    <xf numFmtId="49" fontId="1" fillId="2" borderId="56" xfId="0" applyNumberFormat="1" applyFont="1" applyFill="1" applyBorder="1" applyAlignment="1">
      <alignment wrapText="1"/>
    </xf>
    <xf numFmtId="49" fontId="1" fillId="2" borderId="56" xfId="0" applyNumberFormat="1" applyFont="1" applyFill="1" applyBorder="1" applyAlignment="1">
      <alignment horizontal="center" wrapText="1"/>
    </xf>
    <xf numFmtId="49" fontId="1" fillId="10" borderId="56" xfId="0" applyNumberFormat="1" applyFont="1" applyFill="1" applyBorder="1" applyAlignment="1">
      <alignment horizontal="right" vertical="center"/>
    </xf>
    <xf numFmtId="0" fontId="1" fillId="10" borderId="56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9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20" customFormat="1" ht="33.75" customHeight="1" x14ac:dyDescent="0.3">
      <c r="A9" s="18"/>
      <c r="B9" s="5" t="s">
        <v>0</v>
      </c>
      <c r="C9" s="99" t="s">
        <v>87</v>
      </c>
      <c r="D9" s="6"/>
      <c r="E9" s="142" t="s">
        <v>64</v>
      </c>
      <c r="F9" s="143"/>
      <c r="G9" s="104">
        <v>32000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3">
      <c r="A10" s="18"/>
      <c r="B10" s="7" t="s">
        <v>1</v>
      </c>
      <c r="C10" s="100" t="s">
        <v>88</v>
      </c>
      <c r="D10" s="6"/>
      <c r="E10" s="144" t="s">
        <v>2</v>
      </c>
      <c r="F10" s="145"/>
      <c r="G10" s="99" t="s">
        <v>114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3">
      <c r="A11" s="18"/>
      <c r="B11" s="7" t="s">
        <v>3</v>
      </c>
      <c r="C11" s="99" t="s">
        <v>89</v>
      </c>
      <c r="D11" s="6"/>
      <c r="E11" s="144" t="s">
        <v>65</v>
      </c>
      <c r="F11" s="145"/>
      <c r="G11" s="122">
        <v>450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3">
      <c r="A12" s="18"/>
      <c r="B12" s="7" t="s">
        <v>4</v>
      </c>
      <c r="C12" s="100" t="s">
        <v>62</v>
      </c>
      <c r="D12" s="6"/>
      <c r="E12" s="102" t="s">
        <v>5</v>
      </c>
      <c r="F12" s="124"/>
      <c r="G12" s="103">
        <f>(G9*G11)</f>
        <v>14400000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3">
      <c r="A13" s="18"/>
      <c r="B13" s="7" t="s">
        <v>6</v>
      </c>
      <c r="C13" s="99" t="s">
        <v>63</v>
      </c>
      <c r="D13" s="6"/>
      <c r="E13" s="144" t="s">
        <v>7</v>
      </c>
      <c r="F13" s="145"/>
      <c r="G13" s="99" t="s">
        <v>60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3">
      <c r="A14" s="18"/>
      <c r="B14" s="7" t="s">
        <v>8</v>
      </c>
      <c r="C14" s="99" t="s">
        <v>90</v>
      </c>
      <c r="D14" s="6"/>
      <c r="E14" s="144" t="s">
        <v>9</v>
      </c>
      <c r="F14" s="145"/>
      <c r="G14" s="99" t="s">
        <v>91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3">
      <c r="A15" s="18"/>
      <c r="B15" s="7" t="s">
        <v>10</v>
      </c>
      <c r="C15" s="101">
        <v>44726</v>
      </c>
      <c r="D15" s="6"/>
      <c r="E15" s="146" t="s">
        <v>11</v>
      </c>
      <c r="F15" s="147"/>
      <c r="G15" s="100" t="s">
        <v>61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3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3">
      <c r="A17" s="27"/>
      <c r="B17" s="148" t="s">
        <v>12</v>
      </c>
      <c r="C17" s="149"/>
      <c r="D17" s="149"/>
      <c r="E17" s="149"/>
      <c r="F17" s="149"/>
      <c r="G17" s="14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3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3">
      <c r="A19" s="18"/>
      <c r="B19" s="30" t="s">
        <v>13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3">
      <c r="A20" s="27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3">
      <c r="A21" s="27"/>
      <c r="B21" s="9" t="s">
        <v>92</v>
      </c>
      <c r="C21" s="100" t="s">
        <v>20</v>
      </c>
      <c r="D21" s="105">
        <v>4</v>
      </c>
      <c r="E21" s="123" t="s">
        <v>80</v>
      </c>
      <c r="F21" s="103">
        <v>35000</v>
      </c>
      <c r="G21" s="103">
        <f t="shared" ref="G21:G29" si="0">(D21*F21)</f>
        <v>140000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3">
      <c r="A22" s="27"/>
      <c r="B22" s="9" t="s">
        <v>93</v>
      </c>
      <c r="C22" s="100" t="s">
        <v>81</v>
      </c>
      <c r="D22" s="105">
        <v>4</v>
      </c>
      <c r="E22" s="123" t="s">
        <v>94</v>
      </c>
      <c r="F22" s="103">
        <v>35000</v>
      </c>
      <c r="G22" s="103">
        <f t="shared" si="0"/>
        <v>140000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3">
      <c r="A23" s="27"/>
      <c r="B23" s="9" t="s">
        <v>95</v>
      </c>
      <c r="C23" s="100" t="s">
        <v>20</v>
      </c>
      <c r="D23" s="105">
        <v>7</v>
      </c>
      <c r="E23" s="123" t="s">
        <v>96</v>
      </c>
      <c r="F23" s="103">
        <v>35000</v>
      </c>
      <c r="G23" s="103">
        <f t="shared" si="0"/>
        <v>245000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3">
      <c r="A24" s="27"/>
      <c r="B24" s="9" t="s">
        <v>97</v>
      </c>
      <c r="C24" s="100" t="s">
        <v>20</v>
      </c>
      <c r="D24" s="105">
        <v>3</v>
      </c>
      <c r="E24" s="123" t="s">
        <v>98</v>
      </c>
      <c r="F24" s="103">
        <v>35000</v>
      </c>
      <c r="G24" s="103">
        <f t="shared" si="0"/>
        <v>105000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3">
      <c r="A25" s="27"/>
      <c r="B25" s="9" t="s">
        <v>99</v>
      </c>
      <c r="C25" s="100" t="s">
        <v>20</v>
      </c>
      <c r="D25" s="105">
        <v>9</v>
      </c>
      <c r="E25" s="123" t="s">
        <v>100</v>
      </c>
      <c r="F25" s="103">
        <v>35000</v>
      </c>
      <c r="G25" s="103">
        <f t="shared" si="0"/>
        <v>315000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3">
      <c r="A26" s="27"/>
      <c r="B26" s="9" t="s">
        <v>101</v>
      </c>
      <c r="C26" s="100" t="s">
        <v>20</v>
      </c>
      <c r="D26" s="105">
        <v>10</v>
      </c>
      <c r="E26" s="123" t="s">
        <v>102</v>
      </c>
      <c r="F26" s="103">
        <v>35000</v>
      </c>
      <c r="G26" s="103">
        <f t="shared" si="0"/>
        <v>350000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3">
      <c r="A27" s="27"/>
      <c r="B27" s="9" t="s">
        <v>103</v>
      </c>
      <c r="C27" s="100" t="s">
        <v>81</v>
      </c>
      <c r="D27" s="105">
        <v>4</v>
      </c>
      <c r="E27" s="123" t="s">
        <v>80</v>
      </c>
      <c r="F27" s="103">
        <v>35000</v>
      </c>
      <c r="G27" s="103">
        <f t="shared" si="0"/>
        <v>140000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3">
      <c r="A28" s="27"/>
      <c r="B28" s="9" t="s">
        <v>104</v>
      </c>
      <c r="C28" s="100" t="s">
        <v>20</v>
      </c>
      <c r="D28" s="105">
        <v>10</v>
      </c>
      <c r="E28" s="123" t="s">
        <v>105</v>
      </c>
      <c r="F28" s="103">
        <v>35000</v>
      </c>
      <c r="G28" s="103">
        <f t="shared" si="0"/>
        <v>350000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3">
      <c r="A29" s="27"/>
      <c r="B29" s="9" t="s">
        <v>106</v>
      </c>
      <c r="C29" s="100" t="s">
        <v>20</v>
      </c>
      <c r="D29" s="105">
        <v>10</v>
      </c>
      <c r="E29" s="123" t="s">
        <v>105</v>
      </c>
      <c r="F29" s="103">
        <v>35000</v>
      </c>
      <c r="G29" s="103">
        <f t="shared" si="0"/>
        <v>350000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.75" customHeight="1" x14ac:dyDescent="0.3">
      <c r="A30" s="27"/>
      <c r="B30" s="33" t="s">
        <v>21</v>
      </c>
      <c r="C30" s="97"/>
      <c r="D30" s="97"/>
      <c r="E30" s="97"/>
      <c r="F30" s="97"/>
      <c r="G30" s="98">
        <f>SUM(G21:G29)</f>
        <v>2135000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" customHeight="1" x14ac:dyDescent="0.3">
      <c r="A31" s="21"/>
      <c r="B31" s="28"/>
      <c r="C31" s="29"/>
      <c r="D31" s="29"/>
      <c r="E31" s="29"/>
      <c r="F31" s="34"/>
      <c r="G31" s="34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12" customHeight="1" x14ac:dyDescent="0.3">
      <c r="A32" s="18"/>
      <c r="B32" s="35" t="s">
        <v>22</v>
      </c>
      <c r="C32" s="36"/>
      <c r="D32" s="37"/>
      <c r="E32" s="37"/>
      <c r="F32" s="37"/>
      <c r="G32" s="37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24" customHeight="1" x14ac:dyDescent="0.3">
      <c r="A33" s="18"/>
      <c r="B33" s="38" t="s">
        <v>14</v>
      </c>
      <c r="C33" s="39" t="s">
        <v>15</v>
      </c>
      <c r="D33" s="39" t="s">
        <v>16</v>
      </c>
      <c r="E33" s="38" t="s">
        <v>17</v>
      </c>
      <c r="F33" s="39" t="s">
        <v>18</v>
      </c>
      <c r="G33" s="38" t="s">
        <v>19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12" customHeight="1" x14ac:dyDescent="0.3">
      <c r="A34" s="18"/>
      <c r="B34" s="40"/>
      <c r="C34" s="40"/>
      <c r="D34" s="40"/>
      <c r="E34" s="40"/>
      <c r="F34" s="40"/>
      <c r="G34" s="40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3">
      <c r="A35" s="18"/>
      <c r="B35" s="41" t="s">
        <v>23</v>
      </c>
      <c r="C35" s="42"/>
      <c r="D35" s="42"/>
      <c r="E35" s="42"/>
      <c r="F35" s="42"/>
      <c r="G35" s="4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3">
      <c r="A36" s="21"/>
      <c r="B36" s="43"/>
      <c r="C36" s="44"/>
      <c r="D36" s="44"/>
      <c r="E36" s="44"/>
      <c r="F36" s="45"/>
      <c r="G36" s="4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12" customHeight="1" x14ac:dyDescent="0.3">
      <c r="A37" s="18"/>
      <c r="B37" s="35" t="s">
        <v>24</v>
      </c>
      <c r="C37" s="36"/>
      <c r="D37" s="37"/>
      <c r="E37" s="37"/>
      <c r="F37" s="37"/>
      <c r="G37" s="37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24" customHeight="1" x14ac:dyDescent="0.3">
      <c r="A38" s="18"/>
      <c r="B38" s="49" t="s">
        <v>14</v>
      </c>
      <c r="C38" s="49" t="s">
        <v>15</v>
      </c>
      <c r="D38" s="49" t="s">
        <v>16</v>
      </c>
      <c r="E38" s="49" t="s">
        <v>17</v>
      </c>
      <c r="F38" s="50" t="s">
        <v>18</v>
      </c>
      <c r="G38" s="49" t="s">
        <v>19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24" customHeight="1" x14ac:dyDescent="0.3">
      <c r="A39" s="46"/>
      <c r="B39" s="118" t="s">
        <v>71</v>
      </c>
      <c r="C39" s="114" t="s">
        <v>68</v>
      </c>
      <c r="D39" s="115">
        <v>4</v>
      </c>
      <c r="E39" s="100" t="s">
        <v>67</v>
      </c>
      <c r="F39" s="116">
        <v>40000</v>
      </c>
      <c r="G39" s="116">
        <f>D39*F39</f>
        <v>160000</v>
      </c>
      <c r="H39" s="19"/>
      <c r="I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24" customHeight="1" x14ac:dyDescent="0.3">
      <c r="A40" s="46"/>
      <c r="B40" s="120" t="s">
        <v>78</v>
      </c>
      <c r="C40" s="114" t="s">
        <v>68</v>
      </c>
      <c r="D40" s="105">
        <v>3</v>
      </c>
      <c r="E40" s="100" t="s">
        <v>67</v>
      </c>
      <c r="F40" s="116">
        <v>40000</v>
      </c>
      <c r="G40" s="116">
        <f t="shared" ref="G40:G42" si="1">D40*F40</f>
        <v>120000</v>
      </c>
      <c r="H40" s="19"/>
      <c r="I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24" customHeight="1" x14ac:dyDescent="0.3">
      <c r="A41" s="46"/>
      <c r="B41" s="118" t="s">
        <v>72</v>
      </c>
      <c r="C41" s="114" t="s">
        <v>68</v>
      </c>
      <c r="D41" s="115">
        <v>2</v>
      </c>
      <c r="E41" s="100" t="s">
        <v>67</v>
      </c>
      <c r="F41" s="116">
        <v>40000</v>
      </c>
      <c r="G41" s="116">
        <f t="shared" si="1"/>
        <v>80000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24" customHeight="1" x14ac:dyDescent="0.3">
      <c r="A42" s="46"/>
      <c r="B42" s="119" t="s">
        <v>73</v>
      </c>
      <c r="C42" s="114" t="s">
        <v>68</v>
      </c>
      <c r="D42" s="117">
        <v>3</v>
      </c>
      <c r="E42" s="100" t="s">
        <v>67</v>
      </c>
      <c r="F42" s="116">
        <v>40000</v>
      </c>
      <c r="G42" s="116">
        <f t="shared" si="1"/>
        <v>120000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2.75" customHeight="1" x14ac:dyDescent="0.3">
      <c r="A43" s="18"/>
      <c r="B43" s="47" t="s">
        <v>25</v>
      </c>
      <c r="C43" s="96"/>
      <c r="D43" s="96"/>
      <c r="E43" s="96"/>
      <c r="F43" s="96"/>
      <c r="G43" s="95">
        <f>SUM(G39:G42)</f>
        <v>480000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12" customHeight="1" x14ac:dyDescent="0.3">
      <c r="A44" s="21"/>
      <c r="B44" s="43"/>
      <c r="C44" s="44"/>
      <c r="D44" s="44"/>
      <c r="E44" s="44"/>
      <c r="F44" s="45"/>
      <c r="G44" s="45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12" customHeight="1" x14ac:dyDescent="0.3">
      <c r="A45" s="18"/>
      <c r="B45" s="35" t="s">
        <v>26</v>
      </c>
      <c r="C45" s="36"/>
      <c r="D45" s="37"/>
      <c r="E45" s="37"/>
      <c r="F45" s="37"/>
      <c r="G45" s="37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24" customHeight="1" x14ac:dyDescent="0.3">
      <c r="A46" s="18"/>
      <c r="B46" s="50" t="s">
        <v>27</v>
      </c>
      <c r="C46" s="50" t="s">
        <v>28</v>
      </c>
      <c r="D46" s="50" t="s">
        <v>29</v>
      </c>
      <c r="E46" s="50" t="s">
        <v>17</v>
      </c>
      <c r="F46" s="50" t="s">
        <v>18</v>
      </c>
      <c r="G46" s="50" t="s">
        <v>19</v>
      </c>
      <c r="H46" s="19"/>
      <c r="I46" s="19"/>
      <c r="J46" s="19"/>
      <c r="K46" s="48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12.75" customHeight="1" x14ac:dyDescent="0.3">
      <c r="A47" s="46"/>
      <c r="B47" s="10" t="s">
        <v>30</v>
      </c>
      <c r="C47" s="129"/>
      <c r="D47" s="129"/>
      <c r="E47" s="129"/>
      <c r="F47" s="129"/>
      <c r="G47" s="12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3">
      <c r="A48" s="46"/>
      <c r="B48" s="8" t="s">
        <v>82</v>
      </c>
      <c r="C48" s="128" t="s">
        <v>32</v>
      </c>
      <c r="D48" s="130">
        <v>3</v>
      </c>
      <c r="E48" s="128" t="s">
        <v>80</v>
      </c>
      <c r="F48" s="131">
        <v>36000</v>
      </c>
      <c r="G48" s="131">
        <f>(D48*F48)</f>
        <v>108000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3">
      <c r="A49" s="46"/>
      <c r="B49" s="11" t="s">
        <v>31</v>
      </c>
      <c r="C49" s="132"/>
      <c r="D49" s="132"/>
      <c r="E49" s="132"/>
      <c r="F49" s="131"/>
      <c r="G49" s="131">
        <f t="shared" ref="G49:G59" si="2">(D49*F49)</f>
        <v>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3">
      <c r="A50" s="46"/>
      <c r="B50" s="8" t="s">
        <v>107</v>
      </c>
      <c r="C50" s="128" t="s">
        <v>32</v>
      </c>
      <c r="D50" s="130">
        <v>600</v>
      </c>
      <c r="E50" s="128" t="s">
        <v>108</v>
      </c>
      <c r="F50" s="131">
        <f>48500/25</f>
        <v>1940</v>
      </c>
      <c r="G50" s="131">
        <f t="shared" si="2"/>
        <v>1164000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3">
      <c r="A51" s="46"/>
      <c r="B51" s="8" t="s">
        <v>109</v>
      </c>
      <c r="C51" s="128" t="s">
        <v>33</v>
      </c>
      <c r="D51" s="130">
        <v>4</v>
      </c>
      <c r="E51" s="128" t="s">
        <v>110</v>
      </c>
      <c r="F51" s="131">
        <f>203370/20</f>
        <v>10168.5</v>
      </c>
      <c r="G51" s="131">
        <f t="shared" si="2"/>
        <v>40674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3">
      <c r="A52" s="46"/>
      <c r="B52" s="8" t="s">
        <v>83</v>
      </c>
      <c r="C52" s="128" t="s">
        <v>32</v>
      </c>
      <c r="D52" s="130">
        <v>220</v>
      </c>
      <c r="E52" s="128" t="s">
        <v>111</v>
      </c>
      <c r="F52" s="131">
        <f>39000/25</f>
        <v>1560</v>
      </c>
      <c r="G52" s="131">
        <f t="shared" si="2"/>
        <v>343200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3">
      <c r="A53" s="46"/>
      <c r="B53" s="8" t="s">
        <v>84</v>
      </c>
      <c r="C53" s="128" t="s">
        <v>32</v>
      </c>
      <c r="D53" s="130">
        <v>200</v>
      </c>
      <c r="E53" s="128" t="s">
        <v>112</v>
      </c>
      <c r="F53" s="131">
        <f>30375/25</f>
        <v>1215</v>
      </c>
      <c r="G53" s="131">
        <f t="shared" si="2"/>
        <v>243000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3">
      <c r="A54" s="46"/>
      <c r="B54" s="8" t="s">
        <v>85</v>
      </c>
      <c r="C54" s="128" t="s">
        <v>32</v>
      </c>
      <c r="D54" s="130">
        <v>12000</v>
      </c>
      <c r="E54" s="128" t="s">
        <v>80</v>
      </c>
      <c r="F54" s="131">
        <v>120</v>
      </c>
      <c r="G54" s="131">
        <f t="shared" si="2"/>
        <v>1440000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3">
      <c r="A55" s="46"/>
      <c r="B55" s="11" t="s">
        <v>34</v>
      </c>
      <c r="C55" s="126"/>
      <c r="D55" s="127"/>
      <c r="E55" s="136"/>
      <c r="F55" s="121"/>
      <c r="G55" s="121">
        <f t="shared" si="2"/>
        <v>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3">
      <c r="A56" s="46"/>
      <c r="B56" s="137" t="s">
        <v>86</v>
      </c>
      <c r="C56" s="134" t="s">
        <v>32</v>
      </c>
      <c r="D56" s="134">
        <v>10</v>
      </c>
      <c r="E56" s="123" t="s">
        <v>98</v>
      </c>
      <c r="F56" s="135">
        <v>18910</v>
      </c>
      <c r="G56" s="133">
        <f t="shared" si="2"/>
        <v>189100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3">
      <c r="A57" s="46"/>
      <c r="B57" s="137" t="s">
        <v>77</v>
      </c>
      <c r="C57" s="134" t="s">
        <v>33</v>
      </c>
      <c r="D57" s="134">
        <v>0.5</v>
      </c>
      <c r="E57" s="123" t="s">
        <v>98</v>
      </c>
      <c r="F57" s="135">
        <v>63000</v>
      </c>
      <c r="G57" s="133">
        <f t="shared" si="2"/>
        <v>31500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3">
      <c r="A58" s="46"/>
      <c r="B58" s="137" t="s">
        <v>79</v>
      </c>
      <c r="C58" s="134" t="s">
        <v>33</v>
      </c>
      <c r="D58" s="134">
        <v>1</v>
      </c>
      <c r="E58" s="123" t="s">
        <v>98</v>
      </c>
      <c r="F58" s="135">
        <v>223597</v>
      </c>
      <c r="G58" s="133">
        <f t="shared" si="2"/>
        <v>223597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2.75" customHeight="1" x14ac:dyDescent="0.3">
      <c r="A59" s="46"/>
      <c r="B59" s="137" t="s">
        <v>113</v>
      </c>
      <c r="C59" s="140" t="s">
        <v>75</v>
      </c>
      <c r="D59" s="141">
        <v>0.6</v>
      </c>
      <c r="E59" s="123" t="s">
        <v>98</v>
      </c>
      <c r="F59" s="135">
        <f>21900*5</f>
        <v>109500</v>
      </c>
      <c r="G59" s="133">
        <f t="shared" si="2"/>
        <v>65700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3.5" customHeight="1" x14ac:dyDescent="0.3">
      <c r="A60" s="18"/>
      <c r="B60" s="47" t="s">
        <v>35</v>
      </c>
      <c r="C60" s="96"/>
      <c r="D60" s="96"/>
      <c r="E60" s="96"/>
      <c r="F60" s="96"/>
      <c r="G60" s="95">
        <f>SUM(G47:G59)</f>
        <v>3848771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2" customHeight="1" x14ac:dyDescent="0.3">
      <c r="A61" s="21"/>
      <c r="B61" s="43"/>
      <c r="C61" s="44"/>
      <c r="D61" s="44"/>
      <c r="E61" s="44"/>
      <c r="F61" s="45"/>
      <c r="G61" s="45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12" customHeight="1" x14ac:dyDescent="0.3">
      <c r="A62" s="18"/>
      <c r="B62" s="35" t="s">
        <v>36</v>
      </c>
      <c r="C62" s="36"/>
      <c r="D62" s="37"/>
      <c r="E62" s="37"/>
      <c r="F62" s="37"/>
      <c r="G62" s="37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24" customHeight="1" x14ac:dyDescent="0.3">
      <c r="A63" s="18"/>
      <c r="B63" s="49" t="s">
        <v>37</v>
      </c>
      <c r="C63" s="50" t="s">
        <v>28</v>
      </c>
      <c r="D63" s="50" t="s">
        <v>29</v>
      </c>
      <c r="E63" s="49" t="s">
        <v>17</v>
      </c>
      <c r="F63" s="50" t="s">
        <v>18</v>
      </c>
      <c r="G63" s="49" t="s">
        <v>19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15.75" customHeight="1" x14ac:dyDescent="0.3">
      <c r="A64" s="46"/>
      <c r="B64" s="138"/>
      <c r="C64" s="125"/>
      <c r="D64" s="12"/>
      <c r="E64" s="139"/>
      <c r="F64" s="13"/>
      <c r="G64" s="12">
        <f>(D64*F64)</f>
        <v>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3.5" customHeight="1" x14ac:dyDescent="0.3">
      <c r="A65" s="18"/>
      <c r="B65" s="47" t="s">
        <v>38</v>
      </c>
      <c r="C65" s="96"/>
      <c r="D65" s="96"/>
      <c r="E65" s="96"/>
      <c r="F65" s="96"/>
      <c r="G65" s="95">
        <f>SUM(G64:G64)</f>
        <v>0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2" customHeight="1" x14ac:dyDescent="0.3">
      <c r="A66" s="21"/>
      <c r="B66" s="51"/>
      <c r="C66" s="51"/>
      <c r="D66" s="51"/>
      <c r="E66" s="51"/>
      <c r="F66" s="52"/>
      <c r="G66" s="5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2" customHeight="1" x14ac:dyDescent="0.3">
      <c r="A67" s="46"/>
      <c r="B67" s="53" t="s">
        <v>39</v>
      </c>
      <c r="C67" s="54"/>
      <c r="D67" s="54"/>
      <c r="E67" s="54"/>
      <c r="F67" s="54"/>
      <c r="G67" s="91">
        <f>G30+G43+G60+G65</f>
        <v>6463771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2" customHeight="1" x14ac:dyDescent="0.3">
      <c r="A68" s="46"/>
      <c r="B68" s="55" t="s">
        <v>40</v>
      </c>
      <c r="C68" s="56"/>
      <c r="D68" s="56"/>
      <c r="E68" s="56"/>
      <c r="F68" s="56"/>
      <c r="G68" s="92">
        <f>G67*0.05</f>
        <v>323188.55000000005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20" customFormat="1" ht="12" customHeight="1" x14ac:dyDescent="0.3">
      <c r="A69" s="46"/>
      <c r="B69" s="57" t="s">
        <v>41</v>
      </c>
      <c r="C69" s="58"/>
      <c r="D69" s="58"/>
      <c r="E69" s="58"/>
      <c r="F69" s="58"/>
      <c r="G69" s="93">
        <f>G68+G67</f>
        <v>6786959.5499999998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</row>
    <row r="70" spans="1:255" s="20" customFormat="1" ht="12" customHeight="1" x14ac:dyDescent="0.3">
      <c r="A70" s="46"/>
      <c r="B70" s="55" t="s">
        <v>42</v>
      </c>
      <c r="C70" s="56"/>
      <c r="D70" s="56"/>
      <c r="E70" s="56"/>
      <c r="F70" s="56"/>
      <c r="G70" s="92">
        <f>G12</f>
        <v>14400000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" customHeight="1" x14ac:dyDescent="0.3">
      <c r="A71" s="46"/>
      <c r="B71" s="59" t="s">
        <v>43</v>
      </c>
      <c r="C71" s="60"/>
      <c r="D71" s="60"/>
      <c r="E71" s="60"/>
      <c r="F71" s="60"/>
      <c r="G71" s="94">
        <f>G70-G69</f>
        <v>7613040.4500000002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" customHeight="1" x14ac:dyDescent="0.3">
      <c r="A72" s="46"/>
      <c r="B72" s="61" t="s">
        <v>69</v>
      </c>
      <c r="C72" s="62"/>
      <c r="D72" s="62"/>
      <c r="E72" s="62"/>
      <c r="F72" s="62"/>
      <c r="G72" s="63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.75" customHeight="1" thickBot="1" x14ac:dyDescent="0.35">
      <c r="A73" s="46"/>
      <c r="B73" s="64"/>
      <c r="C73" s="62"/>
      <c r="D73" s="62"/>
      <c r="E73" s="62"/>
      <c r="F73" s="62"/>
      <c r="G73" s="63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" customHeight="1" x14ac:dyDescent="0.3">
      <c r="A74" s="46"/>
      <c r="B74" s="65" t="s">
        <v>70</v>
      </c>
      <c r="C74" s="66"/>
      <c r="D74" s="66"/>
      <c r="E74" s="66"/>
      <c r="F74" s="67"/>
      <c r="G74" s="63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" customHeight="1" x14ac:dyDescent="0.3">
      <c r="A75" s="46"/>
      <c r="B75" s="14" t="s">
        <v>44</v>
      </c>
      <c r="C75" s="64"/>
      <c r="D75" s="64"/>
      <c r="E75" s="64"/>
      <c r="F75" s="68"/>
      <c r="G75" s="63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" customHeight="1" x14ac:dyDescent="0.3">
      <c r="A76" s="46"/>
      <c r="B76" s="14" t="s">
        <v>45</v>
      </c>
      <c r="C76" s="64"/>
      <c r="D76" s="64"/>
      <c r="E76" s="64"/>
      <c r="F76" s="68"/>
      <c r="G76" s="63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2" customHeight="1" x14ac:dyDescent="0.3">
      <c r="A77" s="46"/>
      <c r="B77" s="14" t="s">
        <v>46</v>
      </c>
      <c r="C77" s="64"/>
      <c r="D77" s="64"/>
      <c r="E77" s="64"/>
      <c r="F77" s="68"/>
      <c r="G77" s="63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" customHeight="1" x14ac:dyDescent="0.3">
      <c r="A78" s="46"/>
      <c r="B78" s="14" t="s">
        <v>47</v>
      </c>
      <c r="C78" s="64"/>
      <c r="D78" s="64"/>
      <c r="E78" s="64"/>
      <c r="F78" s="68"/>
      <c r="G78" s="63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" customHeight="1" x14ac:dyDescent="0.3">
      <c r="A79" s="46"/>
      <c r="B79" s="14" t="s">
        <v>48</v>
      </c>
      <c r="C79" s="64"/>
      <c r="D79" s="64"/>
      <c r="E79" s="64"/>
      <c r="F79" s="68"/>
      <c r="G79" s="63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12.75" customHeight="1" thickBot="1" x14ac:dyDescent="0.35">
      <c r="A80" s="46"/>
      <c r="B80" s="15" t="s">
        <v>49</v>
      </c>
      <c r="C80" s="69"/>
      <c r="D80" s="69"/>
      <c r="E80" s="69"/>
      <c r="F80" s="70"/>
      <c r="G80" s="63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2.75" customHeight="1" x14ac:dyDescent="0.3">
      <c r="A81" s="46"/>
      <c r="B81" s="64"/>
      <c r="C81" s="64"/>
      <c r="D81" s="64"/>
      <c r="E81" s="64"/>
      <c r="F81" s="64"/>
      <c r="G81" s="63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5" customHeight="1" thickBot="1" x14ac:dyDescent="0.35">
      <c r="A82" s="46"/>
      <c r="B82" s="151" t="s">
        <v>50</v>
      </c>
      <c r="C82" s="152"/>
      <c r="D82" s="71"/>
      <c r="E82" s="72"/>
      <c r="F82" s="72"/>
      <c r="G82" s="63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2" customHeight="1" x14ac:dyDescent="0.3">
      <c r="A83" s="46"/>
      <c r="B83" s="73" t="s">
        <v>37</v>
      </c>
      <c r="C83" s="110" t="s">
        <v>76</v>
      </c>
      <c r="D83" s="111" t="s">
        <v>51</v>
      </c>
      <c r="E83" s="72"/>
      <c r="F83" s="72"/>
      <c r="G83" s="63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2" customHeight="1" x14ac:dyDescent="0.3">
      <c r="A84" s="46"/>
      <c r="B84" s="74" t="s">
        <v>52</v>
      </c>
      <c r="C84" s="106">
        <f>G30</f>
        <v>2135000</v>
      </c>
      <c r="D84" s="107">
        <f>(C84/C90)</f>
        <v>0.31457385067220567</v>
      </c>
      <c r="E84" s="72"/>
      <c r="F84" s="72"/>
      <c r="G84" s="63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2" customHeight="1" x14ac:dyDescent="0.3">
      <c r="A85" s="46"/>
      <c r="B85" s="74" t="s">
        <v>53</v>
      </c>
      <c r="C85" s="108">
        <v>0</v>
      </c>
      <c r="D85" s="107">
        <v>0</v>
      </c>
      <c r="E85" s="72"/>
      <c r="F85" s="72"/>
      <c r="G85" s="63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2" customHeight="1" x14ac:dyDescent="0.3">
      <c r="A86" s="46"/>
      <c r="B86" s="74" t="s">
        <v>54</v>
      </c>
      <c r="C86" s="106">
        <f>G43</f>
        <v>480000</v>
      </c>
      <c r="D86" s="107">
        <f>(C86/C90)</f>
        <v>7.0723863382978314E-2</v>
      </c>
      <c r="E86" s="72"/>
      <c r="F86" s="72"/>
      <c r="G86" s="63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20" customFormat="1" ht="12" customHeight="1" x14ac:dyDescent="0.3">
      <c r="A87" s="46"/>
      <c r="B87" s="74" t="s">
        <v>27</v>
      </c>
      <c r="C87" s="106">
        <f>G60</f>
        <v>3848771</v>
      </c>
      <c r="D87" s="107">
        <f>(C87/C90)</f>
        <v>0.56708323832576846</v>
      </c>
      <c r="E87" s="72"/>
      <c r="F87" s="72"/>
      <c r="G87" s="63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</row>
    <row r="88" spans="1:255" s="20" customFormat="1" ht="12" customHeight="1" x14ac:dyDescent="0.3">
      <c r="A88" s="46"/>
      <c r="B88" s="74" t="s">
        <v>55</v>
      </c>
      <c r="C88" s="112">
        <f>G65</f>
        <v>0</v>
      </c>
      <c r="D88" s="107">
        <f>(C88/C90)</f>
        <v>0</v>
      </c>
      <c r="E88" s="75"/>
      <c r="F88" s="75"/>
      <c r="G88" s="63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" customHeight="1" x14ac:dyDescent="0.3">
      <c r="A89" s="46"/>
      <c r="B89" s="74" t="s">
        <v>56</v>
      </c>
      <c r="C89" s="112">
        <f>G68</f>
        <v>323188.55000000005</v>
      </c>
      <c r="D89" s="107">
        <f>(C89/C90)</f>
        <v>4.761904761904763E-2</v>
      </c>
      <c r="E89" s="75"/>
      <c r="F89" s="75"/>
      <c r="G89" s="63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.75" customHeight="1" thickBot="1" x14ac:dyDescent="0.35">
      <c r="A90" s="46"/>
      <c r="B90" s="76" t="s">
        <v>57</v>
      </c>
      <c r="C90" s="113">
        <f>SUM(C84:C89)</f>
        <v>6786959.5499999998</v>
      </c>
      <c r="D90" s="109">
        <f>SUM(D84:D89)</f>
        <v>1</v>
      </c>
      <c r="E90" s="75"/>
      <c r="F90" s="75"/>
      <c r="G90" s="63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" customHeight="1" x14ac:dyDescent="0.3">
      <c r="A91" s="46"/>
      <c r="B91" s="64"/>
      <c r="C91" s="62"/>
      <c r="D91" s="62"/>
      <c r="E91" s="62"/>
      <c r="F91" s="62"/>
      <c r="G91" s="63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.75" customHeight="1" x14ac:dyDescent="0.3">
      <c r="A92" s="46"/>
      <c r="B92" s="78"/>
      <c r="C92" s="62"/>
      <c r="D92" s="62"/>
      <c r="E92" s="62"/>
      <c r="F92" s="62"/>
      <c r="G92" s="63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thickBot="1" x14ac:dyDescent="0.35">
      <c r="A93" s="79"/>
      <c r="B93" s="80"/>
      <c r="C93" s="81" t="s">
        <v>58</v>
      </c>
      <c r="D93" s="82"/>
      <c r="E93" s="83"/>
      <c r="F93" s="84"/>
      <c r="G93" s="63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" customHeight="1" x14ac:dyDescent="0.3">
      <c r="A94" s="46"/>
      <c r="B94" s="90" t="s">
        <v>74</v>
      </c>
      <c r="C94" s="16">
        <v>30000</v>
      </c>
      <c r="D94" s="16">
        <v>32000</v>
      </c>
      <c r="E94" s="17">
        <v>34000</v>
      </c>
      <c r="F94" s="85"/>
      <c r="G94" s="86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2.75" customHeight="1" thickBot="1" x14ac:dyDescent="0.35">
      <c r="A95" s="46"/>
      <c r="B95" s="76" t="s">
        <v>66</v>
      </c>
      <c r="C95" s="77">
        <f>(G69/C94)</f>
        <v>226.23198499999998</v>
      </c>
      <c r="D95" s="77">
        <f>(G69/D94)</f>
        <v>212.09248593749999</v>
      </c>
      <c r="E95" s="87">
        <f>(G69/E94)</f>
        <v>199.61645735294118</v>
      </c>
      <c r="F95" s="85"/>
      <c r="G95" s="86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5.6" customHeight="1" x14ac:dyDescent="0.3">
      <c r="A96" s="46"/>
      <c r="B96" s="150" t="s">
        <v>59</v>
      </c>
      <c r="C96" s="150"/>
      <c r="D96" s="150"/>
      <c r="E96" s="150"/>
      <c r="F96" s="64"/>
      <c r="G96" s="64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20" customFormat="1" ht="11.25" customHeight="1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</row>
    <row r="98" spans="1:255" s="89" customFormat="1" ht="11.25" customHeight="1" x14ac:dyDescent="0.3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  <c r="EL98" s="88"/>
      <c r="EM98" s="88"/>
      <c r="EN98" s="88"/>
      <c r="EO98" s="88"/>
      <c r="EP98" s="88"/>
      <c r="EQ98" s="88"/>
      <c r="ER98" s="88"/>
      <c r="ES98" s="88"/>
      <c r="ET98" s="88"/>
      <c r="EU98" s="88"/>
      <c r="EV98" s="88"/>
      <c r="EW98" s="88"/>
      <c r="EX98" s="88"/>
      <c r="EY98" s="88"/>
      <c r="EZ98" s="88"/>
      <c r="FA98" s="88"/>
      <c r="FB98" s="88"/>
      <c r="FC98" s="88"/>
      <c r="FD98" s="88"/>
      <c r="FE98" s="88"/>
      <c r="FF98" s="88"/>
      <c r="FG98" s="88"/>
      <c r="FH98" s="88"/>
      <c r="FI98" s="88"/>
      <c r="FJ98" s="88"/>
      <c r="FK98" s="88"/>
      <c r="FL98" s="88"/>
      <c r="FM98" s="88"/>
      <c r="FN98" s="88"/>
      <c r="FO98" s="88"/>
      <c r="FP98" s="88"/>
      <c r="FQ98" s="88"/>
      <c r="FR98" s="88"/>
      <c r="FS98" s="88"/>
      <c r="FT98" s="88"/>
      <c r="FU98" s="88"/>
      <c r="FV98" s="88"/>
      <c r="FW98" s="88"/>
      <c r="FX98" s="88"/>
      <c r="FY98" s="88"/>
      <c r="FZ98" s="88"/>
      <c r="GA98" s="88"/>
      <c r="GB98" s="88"/>
      <c r="GC98" s="88"/>
      <c r="GD98" s="88"/>
      <c r="GE98" s="88"/>
      <c r="GF98" s="88"/>
      <c r="GG98" s="88"/>
      <c r="GH98" s="88"/>
      <c r="GI98" s="88"/>
      <c r="GJ98" s="88"/>
      <c r="GK98" s="88"/>
      <c r="GL98" s="88"/>
      <c r="GM98" s="88"/>
      <c r="GN98" s="88"/>
      <c r="GO98" s="88"/>
      <c r="GP98" s="88"/>
      <c r="GQ98" s="88"/>
      <c r="GR98" s="88"/>
      <c r="GS98" s="88"/>
      <c r="GT98" s="88"/>
      <c r="GU98" s="88"/>
      <c r="GV98" s="88"/>
      <c r="GW98" s="88"/>
      <c r="GX98" s="88"/>
      <c r="GY98" s="88"/>
      <c r="GZ98" s="88"/>
      <c r="HA98" s="88"/>
      <c r="HB98" s="88"/>
      <c r="HC98" s="88"/>
      <c r="HD98" s="88"/>
      <c r="HE98" s="88"/>
      <c r="HF98" s="88"/>
      <c r="HG98" s="88"/>
      <c r="HH98" s="88"/>
      <c r="HI98" s="88"/>
      <c r="HJ98" s="88"/>
      <c r="HK98" s="88"/>
      <c r="HL98" s="88"/>
      <c r="HM98" s="88"/>
      <c r="HN98" s="88"/>
      <c r="HO98" s="88"/>
      <c r="HP98" s="88"/>
      <c r="HQ98" s="88"/>
      <c r="HR98" s="88"/>
      <c r="HS98" s="88"/>
      <c r="HT98" s="88"/>
      <c r="HU98" s="88"/>
      <c r="HV98" s="88"/>
      <c r="HW98" s="88"/>
      <c r="HX98" s="88"/>
      <c r="HY98" s="88"/>
      <c r="HZ98" s="88"/>
      <c r="IA98" s="88"/>
      <c r="IB98" s="88"/>
      <c r="IC98" s="88"/>
      <c r="ID98" s="88"/>
      <c r="IE98" s="88"/>
      <c r="IF98" s="88"/>
      <c r="IG98" s="88"/>
      <c r="IH98" s="88"/>
      <c r="II98" s="88"/>
      <c r="IJ98" s="88"/>
      <c r="IK98" s="88"/>
      <c r="IL98" s="88"/>
      <c r="IM98" s="88"/>
      <c r="IN98" s="88"/>
      <c r="IO98" s="88"/>
      <c r="IP98" s="88"/>
      <c r="IQ98" s="88"/>
      <c r="IR98" s="88"/>
      <c r="IS98" s="88"/>
      <c r="IT98" s="88"/>
      <c r="IU98" s="88"/>
    </row>
    <row r="99" spans="1:255" s="89" customFormat="1" ht="11.25" customHeight="1" x14ac:dyDescent="0.3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  <c r="EL99" s="88"/>
      <c r="EM99" s="88"/>
      <c r="EN99" s="88"/>
      <c r="EO99" s="88"/>
      <c r="EP99" s="88"/>
      <c r="EQ99" s="88"/>
      <c r="ER99" s="88"/>
      <c r="ES99" s="88"/>
      <c r="ET99" s="88"/>
      <c r="EU99" s="88"/>
      <c r="EV99" s="88"/>
      <c r="EW99" s="88"/>
      <c r="EX99" s="88"/>
      <c r="EY99" s="88"/>
      <c r="EZ99" s="88"/>
      <c r="FA99" s="88"/>
      <c r="FB99" s="88"/>
      <c r="FC99" s="88"/>
      <c r="FD99" s="88"/>
      <c r="FE99" s="88"/>
      <c r="FF99" s="88"/>
      <c r="FG99" s="88"/>
      <c r="FH99" s="88"/>
      <c r="FI99" s="88"/>
      <c r="FJ99" s="88"/>
      <c r="FK99" s="88"/>
      <c r="FL99" s="88"/>
      <c r="FM99" s="88"/>
      <c r="FN99" s="88"/>
      <c r="FO99" s="88"/>
      <c r="FP99" s="88"/>
      <c r="FQ99" s="88"/>
      <c r="FR99" s="88"/>
      <c r="FS99" s="88"/>
      <c r="FT99" s="88"/>
      <c r="FU99" s="88"/>
      <c r="FV99" s="88"/>
      <c r="FW99" s="88"/>
      <c r="FX99" s="88"/>
      <c r="FY99" s="88"/>
      <c r="FZ99" s="88"/>
      <c r="GA99" s="88"/>
      <c r="GB99" s="88"/>
      <c r="GC99" s="88"/>
      <c r="GD99" s="88"/>
      <c r="GE99" s="88"/>
      <c r="GF99" s="88"/>
      <c r="GG99" s="88"/>
      <c r="GH99" s="88"/>
      <c r="GI99" s="88"/>
      <c r="GJ99" s="88"/>
      <c r="GK99" s="88"/>
      <c r="GL99" s="88"/>
      <c r="GM99" s="88"/>
      <c r="GN99" s="88"/>
      <c r="GO99" s="88"/>
      <c r="GP99" s="88"/>
      <c r="GQ99" s="88"/>
      <c r="GR99" s="88"/>
      <c r="GS99" s="88"/>
      <c r="GT99" s="88"/>
      <c r="GU99" s="88"/>
      <c r="GV99" s="88"/>
      <c r="GW99" s="88"/>
      <c r="GX99" s="88"/>
      <c r="GY99" s="88"/>
      <c r="GZ99" s="88"/>
      <c r="HA99" s="88"/>
      <c r="HB99" s="88"/>
      <c r="HC99" s="88"/>
      <c r="HD99" s="88"/>
      <c r="HE99" s="88"/>
      <c r="HF99" s="88"/>
      <c r="HG99" s="88"/>
      <c r="HH99" s="88"/>
      <c r="HI99" s="88"/>
      <c r="HJ99" s="88"/>
      <c r="HK99" s="88"/>
      <c r="HL99" s="88"/>
      <c r="HM99" s="88"/>
      <c r="HN99" s="88"/>
      <c r="HO99" s="88"/>
      <c r="HP99" s="88"/>
      <c r="HQ99" s="88"/>
      <c r="HR99" s="88"/>
      <c r="HS99" s="88"/>
      <c r="HT99" s="88"/>
      <c r="HU99" s="88"/>
      <c r="HV99" s="88"/>
      <c r="HW99" s="88"/>
      <c r="HX99" s="88"/>
      <c r="HY99" s="88"/>
      <c r="HZ99" s="88"/>
      <c r="IA99" s="88"/>
      <c r="IB99" s="88"/>
      <c r="IC99" s="88"/>
      <c r="ID99" s="88"/>
      <c r="IE99" s="88"/>
      <c r="IF99" s="88"/>
      <c r="IG99" s="88"/>
      <c r="IH99" s="88"/>
      <c r="II99" s="88"/>
      <c r="IJ99" s="88"/>
      <c r="IK99" s="88"/>
      <c r="IL99" s="88"/>
      <c r="IM99" s="88"/>
      <c r="IN99" s="88"/>
      <c r="IO99" s="88"/>
      <c r="IP99" s="88"/>
      <c r="IQ99" s="88"/>
      <c r="IR99" s="88"/>
      <c r="IS99" s="88"/>
      <c r="IT99" s="88"/>
      <c r="IU99" s="88"/>
    </row>
  </sheetData>
  <mergeCells count="9">
    <mergeCell ref="E9:F9"/>
    <mergeCell ref="E14:F14"/>
    <mergeCell ref="E15:F15"/>
    <mergeCell ref="B17:G17"/>
    <mergeCell ref="B96:E96"/>
    <mergeCell ref="B82:C82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2022-06-18T21:12:58Z</dcterms:modified>
</cp:coreProperties>
</file>