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erto Natales/"/>
    </mc:Choice>
  </mc:AlternateContent>
  <xr:revisionPtr revIDLastSave="5" documentId="11_0B9E2A90D1F65EA8B5477B8D122077C4ADC83E76" xr6:coauthVersionLast="47" xr6:coauthVersionMax="47" xr10:uidLastSave="{A31EA016-0C1B-4825-B082-07731899A94B}"/>
  <bookViews>
    <workbookView xWindow="-120" yWindow="-120" windowWidth="20730" windowHeight="11040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42" i="1" l="1"/>
  <c r="G24" i="1" l="1"/>
  <c r="G25" i="1"/>
  <c r="G26" i="1"/>
  <c r="C78" i="1" l="1"/>
  <c r="D75" i="1" s="1"/>
  <c r="G50" i="1"/>
  <c r="G51" i="1" s="1"/>
  <c r="G45" i="1"/>
  <c r="G41" i="1"/>
  <c r="G40" i="1"/>
  <c r="G38" i="1"/>
  <c r="G32" i="1"/>
  <c r="G27" i="1"/>
  <c r="G23" i="1"/>
  <c r="G21" i="1"/>
  <c r="G12" i="1"/>
  <c r="G56" i="1" s="1"/>
  <c r="G46" i="1" l="1"/>
  <c r="D72" i="1"/>
  <c r="D76" i="1"/>
  <c r="D77" i="1"/>
  <c r="G28" i="1"/>
  <c r="D74" i="1"/>
  <c r="G33" i="1"/>
  <c r="D78" i="1" l="1"/>
  <c r="G53" i="1"/>
  <c r="G54" i="1" s="1"/>
  <c r="G55" i="1" s="1"/>
  <c r="D83" i="1" s="1"/>
  <c r="G57" i="1" l="1"/>
  <c r="C83" i="1"/>
  <c r="E83" i="1"/>
</calcChain>
</file>

<file path=xl/sharedStrings.xml><?xml version="1.0" encoding="utf-8"?>
<sst xmlns="http://schemas.openxmlformats.org/spreadsheetml/2006/main" count="134" uniqueCount="102">
  <si>
    <t>RUBRO O CULTIVO</t>
  </si>
  <si>
    <t xml:space="preserve">ZAPALLO ITALIANO </t>
  </si>
  <si>
    <t>RENDIMIENTO (Un/240m2.)</t>
  </si>
  <si>
    <t>VARIEDAD</t>
  </si>
  <si>
    <t xml:space="preserve">ARAUCO </t>
  </si>
  <si>
    <t>FECHA ESTIMADA  PRECIO VENTA</t>
  </si>
  <si>
    <t>Dic- Mar</t>
  </si>
  <si>
    <t>NIVEL TECNOLÓGICO</t>
  </si>
  <si>
    <t>Medio</t>
  </si>
  <si>
    <t>PRECIO ESPERADO ($/u)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</si>
  <si>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</si>
  <si>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</si>
  <si>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</si>
  <si>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</si>
  <si>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</si>
  <si>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</si>
  <si>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</si>
  <si>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</si>
  <si>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</si>
  <si>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</si>
  <si>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10.06.2022</t>
  </si>
  <si>
    <t>CONTINGENCIA</t>
  </si>
  <si>
    <t>N/A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</si>
  <si>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</si>
  <si>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</si>
  <si>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</si>
  <si>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</si>
  <si>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</si>
  <si>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</si>
  <si>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</si>
  <si>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</si>
  <si>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</si>
  <si>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</si>
  <si>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</si>
  <si>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</si>
  <si>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</si>
  <si>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</si>
  <si>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</si>
  <si>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</si>
  <si>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</si>
  <si>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</si>
  <si>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 de hoja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</si>
  <si>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</si>
  <si>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</si>
  <si>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</si>
  <si>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</si>
  <si>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</si>
  <si>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</si>
  <si>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</si>
  <si>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</si>
  <si>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</si>
  <si>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</si>
  <si>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</si>
  <si>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</si>
  <si>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</si>
  <si>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</si>
  <si>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</si>
  <si>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</si>
  <si>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</si>
  <si>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</si>
  <si>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</si>
  <si>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Sulfato de potasio</t>
  </si>
  <si>
    <t>Fungicidas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</si>
  <si>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</si>
  <si>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</si>
  <si>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</si>
  <si>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</si>
  <si>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</si>
  <si>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</si>
  <si>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</si>
  <si>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</si>
  <si>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</si>
  <si>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</si>
  <si>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</si>
  <si>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</si>
  <si>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</si>
  <si>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</si>
  <si>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</si>
  <si>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</si>
  <si>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</si>
  <si>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</si>
  <si>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</si>
  <si>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</si>
  <si>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</si>
  <si>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</si>
  <si>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</si>
  <si>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</si>
  <si>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unidades son de 400 gramos aproximados.</t>
  </si>
  <si>
    <t xml:space="preserve">8.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</si>
  <si>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</si>
  <si>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</si>
  <si>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</si>
  <si>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</si>
  <si>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</si>
  <si>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</si>
  <si>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</si>
  <si>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</si>
  <si>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</si>
  <si>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($/U)</t>
  </si>
  <si>
    <t>Rendimiento (Un/240m2)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</si>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</sst>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5" fillId="10" borderId="48" xfId="0" applyNumberFormat="1" applyFont="1" applyFill="1" applyBorder="1" applyAlignment="1">
      <alignment vertical="center"/>
    </xf>
    <xf numFmtId="0" fontId="15" fillId="10" borderId="23" xfId="0" applyFont="1" applyFill="1" applyBorder="1"/>
    <xf numFmtId="0" fontId="15" fillId="10" borderId="49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1" xfId="0" applyFont="1" applyFill="1" applyBorder="1"/>
    <xf numFmtId="0" fontId="15" fillId="10" borderId="52" xfId="0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68" zoomScale="115" zoomScaleNormal="115" workbookViewId="0">
      <selection activeCell="J32" sqref="J3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0" t="s">
        <v>2</v>
      </c>
      <c r="F9" s="141"/>
      <c r="G9" s="9">
        <v>6200</v>
      </c>
    </row>
    <row r="10" spans="1:7" ht="15" x14ac:dyDescent="0.25">
      <c r="A10" s="5"/>
      <c r="B10" s="10" t="s">
        <v>3</v>
      </c>
      <c r="C10" s="11" t="s">
        <v>4</v>
      </c>
      <c r="D10" s="12"/>
      <c r="E10" s="138" t="s">
        <v>5</v>
      </c>
      <c r="F10" s="13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38" t="s">
        <v>9</v>
      </c>
      <c r="F11" s="139"/>
      <c r="G11" s="14">
        <v>490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27" t="s">
        <v>12</v>
      </c>
      <c r="F12" s="128"/>
      <c r="G12" s="16">
        <f>(G9*G11)</f>
        <v>3038000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38" t="s">
        <v>15</v>
      </c>
      <c r="F13" s="13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2"/>
      <c r="E14" s="138" t="s">
        <v>18</v>
      </c>
      <c r="F14" s="139"/>
      <c r="G14" s="13" t="s">
        <v>6</v>
      </c>
    </row>
    <row r="15" spans="1:7" ht="25.5" x14ac:dyDescent="0.25">
      <c r="A15" s="5"/>
      <c r="B15" s="10" t="s">
        <v>19</v>
      </c>
      <c r="C15" s="17" t="s">
        <v>20</v>
      </c>
      <c r="D15" s="12"/>
      <c r="E15" s="142" t="s">
        <v>21</v>
      </c>
      <c r="F15" s="143"/>
      <c r="G15" s="15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4" t="s">
        <v>23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6" t="s">
        <v>31</v>
      </c>
      <c r="C21" s="31" t="s">
        <v>32</v>
      </c>
      <c r="D21" s="32">
        <v>0.5</v>
      </c>
      <c r="E21" s="126" t="s">
        <v>33</v>
      </c>
      <c r="F21" s="16">
        <v>30000</v>
      </c>
      <c r="G21" s="16">
        <f>(D21*F21)</f>
        <v>15000</v>
      </c>
    </row>
    <row r="22" spans="1:7" ht="12.75" customHeight="1" x14ac:dyDescent="0.25">
      <c r="A22" s="23"/>
      <c r="B22" s="126" t="s">
        <v>34</v>
      </c>
      <c r="C22" s="31" t="s">
        <v>32</v>
      </c>
      <c r="D22" s="32">
        <v>0.4</v>
      </c>
      <c r="E22" s="126" t="s">
        <v>33</v>
      </c>
      <c r="F22" s="16">
        <v>30000</v>
      </c>
      <c r="G22" s="16">
        <f>(F22*D22)</f>
        <v>12000</v>
      </c>
    </row>
    <row r="23" spans="1:7" ht="15" x14ac:dyDescent="0.25">
      <c r="A23" s="23"/>
      <c r="B23" s="126" t="s">
        <v>35</v>
      </c>
      <c r="C23" s="31" t="s">
        <v>32</v>
      </c>
      <c r="D23" s="32">
        <v>1</v>
      </c>
      <c r="E23" s="126" t="s">
        <v>36</v>
      </c>
      <c r="F23" s="16">
        <v>30000</v>
      </c>
      <c r="G23" s="16">
        <f>(D23*F23)</f>
        <v>30000</v>
      </c>
    </row>
    <row r="24" spans="1:7" ht="15" x14ac:dyDescent="0.25">
      <c r="A24" s="23"/>
      <c r="B24" s="126" t="s">
        <v>37</v>
      </c>
      <c r="C24" s="31" t="s">
        <v>32</v>
      </c>
      <c r="D24" s="32">
        <v>3</v>
      </c>
      <c r="E24" s="126" t="s">
        <v>38</v>
      </c>
      <c r="F24" s="16">
        <v>30000</v>
      </c>
      <c r="G24" s="16">
        <f t="shared" ref="G24:G26" si="0">(D24*F24)</f>
        <v>90000</v>
      </c>
    </row>
    <row r="25" spans="1:7" ht="15" x14ac:dyDescent="0.25">
      <c r="A25" s="23"/>
      <c r="B25" s="126" t="s">
        <v>39</v>
      </c>
      <c r="C25" s="31" t="s">
        <v>32</v>
      </c>
      <c r="D25" s="32">
        <v>2</v>
      </c>
      <c r="E25" s="126" t="s">
        <v>40</v>
      </c>
      <c r="F25" s="16">
        <v>30000</v>
      </c>
      <c r="G25" s="16">
        <f t="shared" si="0"/>
        <v>60000</v>
      </c>
    </row>
    <row r="26" spans="1:7" ht="15" x14ac:dyDescent="0.25">
      <c r="A26" s="23"/>
      <c r="B26" s="126" t="s">
        <v>41</v>
      </c>
      <c r="C26" s="31" t="s">
        <v>32</v>
      </c>
      <c r="D26" s="32">
        <v>1</v>
      </c>
      <c r="E26" s="126" t="s">
        <v>40</v>
      </c>
      <c r="F26" s="16">
        <v>30000</v>
      </c>
      <c r="G26" s="16">
        <f t="shared" si="0"/>
        <v>30000</v>
      </c>
    </row>
    <row r="27" spans="1:7" ht="12.75" customHeight="1" x14ac:dyDescent="0.25">
      <c r="A27" s="23"/>
      <c r="B27" s="126" t="s">
        <v>42</v>
      </c>
      <c r="C27" s="31" t="s">
        <v>32</v>
      </c>
      <c r="D27" s="32">
        <v>5</v>
      </c>
      <c r="E27" s="126" t="s">
        <v>40</v>
      </c>
      <c r="F27" s="16">
        <v>30000</v>
      </c>
      <c r="G27" s="16">
        <f>(D27*F27)</f>
        <v>150000</v>
      </c>
    </row>
    <row r="28" spans="1:7" ht="12.75" customHeight="1" x14ac:dyDescent="0.25">
      <c r="A28" s="23"/>
      <c r="B28" s="33" t="s">
        <v>43</v>
      </c>
      <c r="C28" s="34"/>
      <c r="D28" s="34"/>
      <c r="E28" s="34"/>
      <c r="F28" s="35"/>
      <c r="G28" s="36">
        <f>SUM(G21:G27)</f>
        <v>387000</v>
      </c>
    </row>
    <row r="29" spans="1:7" ht="12" customHeight="1" x14ac:dyDescent="0.25">
      <c r="A29" s="2"/>
      <c r="B29" s="24"/>
      <c r="C29" s="26"/>
      <c r="D29" s="26"/>
      <c r="E29" s="26"/>
      <c r="F29" s="37"/>
      <c r="G29" s="37"/>
    </row>
    <row r="30" spans="1:7" ht="12" customHeight="1" x14ac:dyDescent="0.25">
      <c r="A30" s="5"/>
      <c r="B30" s="38" t="s">
        <v>44</v>
      </c>
      <c r="C30" s="39"/>
      <c r="D30" s="40"/>
      <c r="E30" s="40"/>
      <c r="F30" s="41"/>
      <c r="G30" s="41"/>
    </row>
    <row r="31" spans="1:7" ht="24" customHeight="1" x14ac:dyDescent="0.25">
      <c r="A31" s="5"/>
      <c r="B31" s="45" t="s">
        <v>25</v>
      </c>
      <c r="C31" s="45" t="s">
        <v>26</v>
      </c>
      <c r="D31" s="45" t="s">
        <v>27</v>
      </c>
      <c r="E31" s="45" t="s">
        <v>28</v>
      </c>
      <c r="F31" s="46" t="s">
        <v>29</v>
      </c>
      <c r="G31" s="45" t="s">
        <v>30</v>
      </c>
    </row>
    <row r="32" spans="1:7" ht="12.75" customHeight="1" x14ac:dyDescent="0.25">
      <c r="A32" s="23"/>
      <c r="B32" s="126" t="s">
        <v>45</v>
      </c>
      <c r="C32" s="31" t="s">
        <v>46</v>
      </c>
      <c r="D32" s="32">
        <v>6.25E-2</v>
      </c>
      <c r="E32" s="15" t="s">
        <v>47</v>
      </c>
      <c r="F32" s="16">
        <v>320000</v>
      </c>
      <c r="G32" s="16">
        <f t="shared" ref="G32" si="1">(D32*F32)</f>
        <v>20000</v>
      </c>
    </row>
    <row r="33" spans="1:11" ht="12.75" customHeight="1" x14ac:dyDescent="0.25">
      <c r="A33" s="5"/>
      <c r="B33" s="47" t="s">
        <v>48</v>
      </c>
      <c r="C33" s="48"/>
      <c r="D33" s="48"/>
      <c r="E33" s="48"/>
      <c r="F33" s="49"/>
      <c r="G33" s="50">
        <f>SUM(G32:G32)</f>
        <v>20000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49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6" t="s">
        <v>50</v>
      </c>
      <c r="C36" s="46" t="s">
        <v>51</v>
      </c>
      <c r="D36" s="46" t="s">
        <v>52</v>
      </c>
      <c r="E36" s="46" t="s">
        <v>28</v>
      </c>
      <c r="F36" s="46" t="s">
        <v>29</v>
      </c>
      <c r="G36" s="46" t="s">
        <v>30</v>
      </c>
      <c r="K36" s="125"/>
    </row>
    <row r="37" spans="1:11" ht="12.75" customHeight="1" x14ac:dyDescent="0.25">
      <c r="A37" s="23"/>
      <c r="B37" s="51" t="s">
        <v>53</v>
      </c>
      <c r="C37" s="52"/>
      <c r="D37" s="52"/>
      <c r="E37" s="52"/>
      <c r="F37" s="52"/>
      <c r="G37" s="52"/>
      <c r="K37" s="125"/>
    </row>
    <row r="38" spans="1:11" ht="12.75" customHeight="1" x14ac:dyDescent="0.25">
      <c r="A38" s="23"/>
      <c r="B38" s="127" t="s">
        <v>54</v>
      </c>
      <c r="C38" s="53" t="s">
        <v>55</v>
      </c>
      <c r="D38" s="54">
        <v>210</v>
      </c>
      <c r="E38" s="53" t="s">
        <v>33</v>
      </c>
      <c r="F38" s="55">
        <v>110</v>
      </c>
      <c r="G38" s="55">
        <f>(D38*F38)</f>
        <v>23100</v>
      </c>
    </row>
    <row r="39" spans="1:11" ht="12.75" customHeight="1" x14ac:dyDescent="0.25">
      <c r="A39" s="23"/>
      <c r="B39" s="56" t="s">
        <v>56</v>
      </c>
      <c r="C39" s="57"/>
      <c r="D39" s="128"/>
      <c r="E39" s="57"/>
      <c r="F39" s="55"/>
      <c r="G39" s="55"/>
    </row>
    <row r="40" spans="1:11" ht="12.75" customHeight="1" x14ac:dyDescent="0.25">
      <c r="A40" s="23"/>
      <c r="B40" s="127" t="s">
        <v>57</v>
      </c>
      <c r="C40" s="53" t="s">
        <v>58</v>
      </c>
      <c r="D40" s="54">
        <v>6</v>
      </c>
      <c r="E40" s="53" t="s">
        <v>33</v>
      </c>
      <c r="F40" s="55">
        <v>1510</v>
      </c>
      <c r="G40" s="55">
        <f>(D40*F40)</f>
        <v>9060</v>
      </c>
    </row>
    <row r="41" spans="1:11" ht="12.75" customHeight="1" x14ac:dyDescent="0.25">
      <c r="A41" s="23"/>
      <c r="B41" s="127" t="s">
        <v>59</v>
      </c>
      <c r="C41" s="53" t="s">
        <v>60</v>
      </c>
      <c r="D41" s="54">
        <v>5</v>
      </c>
      <c r="E41" s="53" t="s">
        <v>33</v>
      </c>
      <c r="F41" s="55">
        <v>1313</v>
      </c>
      <c r="G41" s="55">
        <f>(D41*F41)</f>
        <v>6565</v>
      </c>
    </row>
    <row r="42" spans="1:11" ht="12.75" customHeight="1" x14ac:dyDescent="0.25">
      <c r="A42" s="23"/>
      <c r="B42" s="127" t="s">
        <v>61</v>
      </c>
      <c r="C42" s="53" t="s">
        <v>58</v>
      </c>
      <c r="D42" s="54">
        <v>18</v>
      </c>
      <c r="E42" s="53" t="s">
        <v>33</v>
      </c>
      <c r="F42" s="55">
        <v>1045</v>
      </c>
      <c r="G42" s="55">
        <f>(D42*F42)</f>
        <v>18810</v>
      </c>
    </row>
    <row r="43" spans="1:11" ht="12.75" customHeight="1" x14ac:dyDescent="0.25">
      <c r="A43" s="23"/>
      <c r="B43" s="56" t="s">
        <v>62</v>
      </c>
      <c r="C43" s="57"/>
      <c r="D43" s="128"/>
      <c r="E43" s="57"/>
      <c r="F43" s="55"/>
      <c r="G43" s="55"/>
    </row>
    <row r="44" spans="1:11" ht="12.75" customHeight="1" x14ac:dyDescent="0.25">
      <c r="A44" s="23"/>
      <c r="B44" s="56" t="s">
        <v>63</v>
      </c>
      <c r="C44" s="57"/>
      <c r="D44" s="128"/>
      <c r="E44" s="57"/>
      <c r="F44" s="55"/>
      <c r="G44" s="55"/>
    </row>
    <row r="45" spans="1:11" ht="12.75" customHeight="1" x14ac:dyDescent="0.25">
      <c r="A45" s="23"/>
      <c r="B45" s="58" t="s">
        <v>64</v>
      </c>
      <c r="C45" s="59" t="s">
        <v>65</v>
      </c>
      <c r="D45" s="60">
        <v>1.4E-2</v>
      </c>
      <c r="E45" s="59" t="s">
        <v>66</v>
      </c>
      <c r="F45" s="61">
        <v>48000</v>
      </c>
      <c r="G45" s="61">
        <f>(D45*F45)</f>
        <v>672</v>
      </c>
    </row>
    <row r="46" spans="1:11" ht="13.5" customHeight="1" x14ac:dyDescent="0.25">
      <c r="A46" s="5"/>
      <c r="B46" s="62" t="s">
        <v>67</v>
      </c>
      <c r="C46" s="63"/>
      <c r="D46" s="63"/>
      <c r="E46" s="63"/>
      <c r="F46" s="64"/>
      <c r="G46" s="65">
        <f>SUM(G38:G45)</f>
        <v>58207</v>
      </c>
    </row>
    <row r="47" spans="1:11" ht="12" customHeight="1" x14ac:dyDescent="0.25">
      <c r="A47" s="2"/>
      <c r="B47" s="42"/>
      <c r="C47" s="43"/>
      <c r="D47" s="43"/>
      <c r="E47" s="66"/>
      <c r="F47" s="44"/>
      <c r="G47" s="44"/>
    </row>
    <row r="48" spans="1:11" ht="12" customHeight="1" x14ac:dyDescent="0.25">
      <c r="A48" s="5"/>
      <c r="B48" s="38" t="s">
        <v>68</v>
      </c>
      <c r="C48" s="39"/>
      <c r="D48" s="40"/>
      <c r="E48" s="40"/>
      <c r="F48" s="41"/>
      <c r="G48" s="41"/>
    </row>
    <row r="49" spans="1:7" ht="24" customHeight="1" x14ac:dyDescent="0.25">
      <c r="A49" s="5"/>
      <c r="B49" s="45" t="s">
        <v>69</v>
      </c>
      <c r="C49" s="46" t="s">
        <v>51</v>
      </c>
      <c r="D49" s="46" t="s">
        <v>52</v>
      </c>
      <c r="E49" s="45" t="s">
        <v>28</v>
      </c>
      <c r="F49" s="46" t="s">
        <v>29</v>
      </c>
      <c r="G49" s="45" t="s">
        <v>30</v>
      </c>
    </row>
    <row r="50" spans="1:7" ht="12.75" customHeight="1" x14ac:dyDescent="0.25">
      <c r="A50" s="23"/>
      <c r="B50" s="126" t="s">
        <v>70</v>
      </c>
      <c r="C50" s="53" t="s">
        <v>71</v>
      </c>
      <c r="D50" s="55">
        <v>240</v>
      </c>
      <c r="E50" s="31" t="s">
        <v>72</v>
      </c>
      <c r="F50" s="67">
        <v>900</v>
      </c>
      <c r="G50" s="55">
        <f>(D50*F50)</f>
        <v>216000</v>
      </c>
    </row>
    <row r="51" spans="1:7" ht="13.5" customHeight="1" x14ac:dyDescent="0.25">
      <c r="A51" s="5"/>
      <c r="B51" s="68" t="s">
        <v>73</v>
      </c>
      <c r="C51" s="69"/>
      <c r="D51" s="69"/>
      <c r="E51" s="69"/>
      <c r="F51" s="70"/>
      <c r="G51" s="71">
        <f>SUM(G50:G50)</f>
        <v>216000</v>
      </c>
    </row>
    <row r="52" spans="1:7" ht="12" customHeight="1" x14ac:dyDescent="0.25">
      <c r="A52" s="2"/>
      <c r="B52" s="88"/>
      <c r="C52" s="88"/>
      <c r="D52" s="88"/>
      <c r="E52" s="88"/>
      <c r="F52" s="89"/>
      <c r="G52" s="89"/>
    </row>
    <row r="53" spans="1:7" ht="12" customHeight="1" x14ac:dyDescent="0.25">
      <c r="A53" s="85"/>
      <c r="B53" s="90" t="s">
        <v>74</v>
      </c>
      <c r="C53" s="91"/>
      <c r="D53" s="91"/>
      <c r="E53" s="91"/>
      <c r="F53" s="91"/>
      <c r="G53" s="92">
        <f>G28+G33+G46+G51</f>
        <v>681207</v>
      </c>
    </row>
    <row r="54" spans="1:7" ht="12" customHeight="1" x14ac:dyDescent="0.25">
      <c r="A54" s="85"/>
      <c r="B54" s="93" t="s">
        <v>75</v>
      </c>
      <c r="C54" s="73"/>
      <c r="D54" s="73"/>
      <c r="E54" s="73"/>
      <c r="F54" s="73"/>
      <c r="G54" s="94">
        <f>G53*0.05</f>
        <v>34060.35</v>
      </c>
    </row>
    <row r="55" spans="1:7" ht="12" customHeight="1" x14ac:dyDescent="0.25">
      <c r="A55" s="85"/>
      <c r="B55" s="95" t="s">
        <v>76</v>
      </c>
      <c r="C55" s="72"/>
      <c r="D55" s="72"/>
      <c r="E55" s="72"/>
      <c r="F55" s="72"/>
      <c r="G55" s="96">
        <f>G54+G53</f>
        <v>715267.35</v>
      </c>
    </row>
    <row r="56" spans="1:7" ht="12" customHeight="1" x14ac:dyDescent="0.25">
      <c r="A56" s="85"/>
      <c r="B56" s="93" t="s">
        <v>77</v>
      </c>
      <c r="C56" s="73"/>
      <c r="D56" s="73"/>
      <c r="E56" s="73"/>
      <c r="F56" s="73"/>
      <c r="G56" s="94">
        <f>G12</f>
        <v>3038000</v>
      </c>
    </row>
    <row r="57" spans="1:7" ht="12" customHeight="1" x14ac:dyDescent="0.25">
      <c r="A57" s="85"/>
      <c r="B57" s="97" t="s">
        <v>78</v>
      </c>
      <c r="C57" s="98"/>
      <c r="D57" s="98"/>
      <c r="E57" s="98"/>
      <c r="F57" s="98"/>
      <c r="G57" s="99">
        <f>G56-G55</f>
        <v>2322732.65</v>
      </c>
    </row>
    <row r="58" spans="1:7" ht="12" customHeight="1" x14ac:dyDescent="0.25">
      <c r="A58" s="85"/>
      <c r="B58" s="86" t="s">
        <v>79</v>
      </c>
      <c r="C58" s="87"/>
      <c r="D58" s="87"/>
      <c r="E58" s="87"/>
      <c r="F58" s="87"/>
      <c r="G58" s="82"/>
    </row>
    <row r="59" spans="1:7" ht="12.75" customHeight="1" thickBot="1" x14ac:dyDescent="0.3">
      <c r="A59" s="85"/>
      <c r="B59" s="100"/>
      <c r="C59" s="87"/>
      <c r="D59" s="87"/>
      <c r="E59" s="87"/>
      <c r="F59" s="87"/>
      <c r="G59" s="82"/>
    </row>
    <row r="60" spans="1:7" ht="12" customHeight="1" x14ac:dyDescent="0.25">
      <c r="A60" s="85"/>
      <c r="B60" s="111" t="s">
        <v>80</v>
      </c>
      <c r="C60" s="112"/>
      <c r="D60" s="112"/>
      <c r="E60" s="112"/>
      <c r="F60" s="113"/>
      <c r="G60" s="82"/>
    </row>
    <row r="61" spans="1:7" ht="12" customHeight="1" x14ac:dyDescent="0.25">
      <c r="A61" s="85"/>
      <c r="B61" s="114" t="s">
        <v>81</v>
      </c>
      <c r="C61" s="84"/>
      <c r="D61" s="84"/>
      <c r="E61" s="84"/>
      <c r="F61" s="115"/>
      <c r="G61" s="82"/>
    </row>
    <row r="62" spans="1:7" ht="12" customHeight="1" x14ac:dyDescent="0.25">
      <c r="A62" s="85"/>
      <c r="B62" s="114" t="s">
        <v>82</v>
      </c>
      <c r="C62" s="84"/>
      <c r="D62" s="84"/>
      <c r="E62" s="84"/>
      <c r="F62" s="115"/>
      <c r="G62" s="82"/>
    </row>
    <row r="63" spans="1:7" ht="12" customHeight="1" x14ac:dyDescent="0.25">
      <c r="A63" s="85"/>
      <c r="B63" s="114" t="s">
        <v>83</v>
      </c>
      <c r="C63" s="84"/>
      <c r="D63" s="84"/>
      <c r="E63" s="84"/>
      <c r="F63" s="115"/>
      <c r="G63" s="82"/>
    </row>
    <row r="64" spans="1:7" ht="12" customHeight="1" x14ac:dyDescent="0.25">
      <c r="A64" s="85"/>
      <c r="B64" s="114" t="s">
        <v>84</v>
      </c>
      <c r="C64" s="84"/>
      <c r="D64" s="84"/>
      <c r="E64" s="84"/>
      <c r="F64" s="115"/>
      <c r="G64" s="82"/>
    </row>
    <row r="65" spans="1:7" ht="12" customHeight="1" x14ac:dyDescent="0.25">
      <c r="A65" s="85"/>
      <c r="B65" s="114" t="s">
        <v>85</v>
      </c>
      <c r="C65" s="84"/>
      <c r="D65" s="84"/>
      <c r="E65" s="84"/>
      <c r="F65" s="115"/>
      <c r="G65" s="82"/>
    </row>
    <row r="66" spans="1:7" ht="12" customHeight="1" x14ac:dyDescent="0.25">
      <c r="A66" s="85"/>
      <c r="B66" s="114" t="s">
        <v>86</v>
      </c>
      <c r="C66" s="84"/>
      <c r="D66" s="84"/>
      <c r="E66" s="84"/>
      <c r="F66" s="115"/>
      <c r="G66" s="82"/>
    </row>
    <row r="67" spans="1:7" ht="12" customHeight="1" x14ac:dyDescent="0.25">
      <c r="A67" s="85"/>
      <c r="B67" s="129" t="s">
        <v>87</v>
      </c>
      <c r="C67" s="130"/>
      <c r="D67" s="130"/>
      <c r="E67" s="130"/>
      <c r="F67" s="131"/>
      <c r="G67" s="82"/>
    </row>
    <row r="68" spans="1:7" ht="12.75" customHeight="1" thickBot="1" x14ac:dyDescent="0.3">
      <c r="A68" s="85"/>
      <c r="B68" s="132" t="s">
        <v>88</v>
      </c>
      <c r="C68" s="133"/>
      <c r="D68" s="134"/>
      <c r="E68" s="134"/>
      <c r="F68" s="135"/>
      <c r="G68" s="82"/>
    </row>
    <row r="69" spans="1:7" ht="12.75" customHeight="1" x14ac:dyDescent="0.25">
      <c r="A69" s="85"/>
      <c r="B69" s="146"/>
      <c r="C69" s="146"/>
      <c r="D69" s="146"/>
      <c r="E69" s="146"/>
      <c r="F69" s="146"/>
      <c r="G69" s="82"/>
    </row>
    <row r="70" spans="1:7" ht="15" customHeight="1" thickBot="1" x14ac:dyDescent="0.3">
      <c r="A70" s="85"/>
      <c r="B70" s="136" t="s">
        <v>89</v>
      </c>
      <c r="C70" s="137"/>
      <c r="D70" s="109"/>
      <c r="E70" s="75"/>
      <c r="F70" s="75"/>
      <c r="G70" s="82"/>
    </row>
    <row r="71" spans="1:7" ht="12" customHeight="1" x14ac:dyDescent="0.25">
      <c r="A71" s="85"/>
      <c r="B71" s="102" t="s">
        <v>69</v>
      </c>
      <c r="C71" s="76" t="s">
        <v>90</v>
      </c>
      <c r="D71" s="103" t="s">
        <v>91</v>
      </c>
      <c r="E71" s="75"/>
      <c r="F71" s="75"/>
      <c r="G71" s="82"/>
    </row>
    <row r="72" spans="1:7" ht="12" customHeight="1" x14ac:dyDescent="0.25">
      <c r="A72" s="85"/>
      <c r="B72" s="104" t="s">
        <v>92</v>
      </c>
      <c r="C72" s="77">
        <v>387000</v>
      </c>
      <c r="D72" s="105">
        <f>(C72/C78)</f>
        <v>0.54105669631060849</v>
      </c>
      <c r="E72" s="75"/>
      <c r="F72" s="75"/>
      <c r="G72" s="82"/>
    </row>
    <row r="73" spans="1:7" ht="12" customHeight="1" x14ac:dyDescent="0.25">
      <c r="A73" s="85"/>
      <c r="B73" s="104" t="s">
        <v>93</v>
      </c>
      <c r="C73" s="78">
        <v>0</v>
      </c>
      <c r="D73" s="105">
        <v>0</v>
      </c>
      <c r="E73" s="75"/>
      <c r="F73" s="75"/>
      <c r="G73" s="82"/>
    </row>
    <row r="74" spans="1:7" ht="12" customHeight="1" x14ac:dyDescent="0.25">
      <c r="A74" s="85"/>
      <c r="B74" s="104" t="s">
        <v>94</v>
      </c>
      <c r="C74" s="77">
        <v>20000</v>
      </c>
      <c r="D74" s="105">
        <f>(C74/C78)</f>
        <v>2.7961586372641265E-2</v>
      </c>
      <c r="E74" s="75"/>
      <c r="F74" s="75"/>
      <c r="G74" s="82"/>
    </row>
    <row r="75" spans="1:7" ht="12" customHeight="1" x14ac:dyDescent="0.25">
      <c r="A75" s="85"/>
      <c r="B75" s="104" t="s">
        <v>50</v>
      </c>
      <c r="C75" s="77">
        <v>58207</v>
      </c>
      <c r="D75" s="105">
        <f>(C75/C78)</f>
        <v>8.1378002899616511E-2</v>
      </c>
      <c r="E75" s="75"/>
      <c r="F75" s="75"/>
      <c r="G75" s="82"/>
    </row>
    <row r="76" spans="1:7" ht="12" customHeight="1" x14ac:dyDescent="0.25">
      <c r="A76" s="85"/>
      <c r="B76" s="104" t="s">
        <v>95</v>
      </c>
      <c r="C76" s="79">
        <v>216000</v>
      </c>
      <c r="D76" s="105">
        <f>(C76/C78)</f>
        <v>0.30198513282452566</v>
      </c>
      <c r="E76" s="81"/>
      <c r="F76" s="81"/>
      <c r="G76" s="82"/>
    </row>
    <row r="77" spans="1:7" ht="12" customHeight="1" x14ac:dyDescent="0.25">
      <c r="A77" s="85"/>
      <c r="B77" s="104" t="s">
        <v>96</v>
      </c>
      <c r="C77" s="79">
        <v>34060</v>
      </c>
      <c r="D77" s="105">
        <f>(C77/C78)</f>
        <v>4.7618581592608074E-2</v>
      </c>
      <c r="E77" s="81"/>
      <c r="F77" s="81"/>
      <c r="G77" s="82"/>
    </row>
    <row r="78" spans="1:7" ht="12.75" customHeight="1" thickBot="1" x14ac:dyDescent="0.3">
      <c r="A78" s="85"/>
      <c r="B78" s="106" t="s">
        <v>97</v>
      </c>
      <c r="C78" s="107">
        <f>SUM(C72:C77)</f>
        <v>715267</v>
      </c>
      <c r="D78" s="108">
        <f>SUM(D72:D77)</f>
        <v>1</v>
      </c>
      <c r="E78" s="81"/>
      <c r="F78" s="81"/>
      <c r="G78" s="82"/>
    </row>
    <row r="79" spans="1:7" ht="12" customHeight="1" x14ac:dyDescent="0.25">
      <c r="A79" s="85"/>
      <c r="B79" s="100"/>
      <c r="C79" s="87"/>
      <c r="D79" s="87"/>
      <c r="E79" s="87"/>
      <c r="F79" s="87"/>
      <c r="G79" s="82"/>
    </row>
    <row r="80" spans="1:7" ht="12.75" customHeight="1" x14ac:dyDescent="0.25">
      <c r="A80" s="85"/>
      <c r="B80" s="101"/>
      <c r="C80" s="87"/>
      <c r="D80" s="87"/>
      <c r="E80" s="87"/>
      <c r="F80" s="87"/>
      <c r="G80" s="82"/>
    </row>
    <row r="81" spans="1:7" ht="12" customHeight="1" thickBot="1" x14ac:dyDescent="0.3">
      <c r="A81" s="74"/>
      <c r="B81" s="117"/>
      <c r="C81" s="118" t="s">
        <v>98</v>
      </c>
      <c r="D81" s="119"/>
      <c r="E81" s="120"/>
      <c r="F81" s="80"/>
      <c r="G81" s="82"/>
    </row>
    <row r="82" spans="1:7" ht="12" customHeight="1" x14ac:dyDescent="0.25">
      <c r="A82" s="85"/>
      <c r="B82" s="121" t="s">
        <v>99</v>
      </c>
      <c r="C82" s="122">
        <v>6000</v>
      </c>
      <c r="D82" s="122">
        <v>6200</v>
      </c>
      <c r="E82" s="123">
        <v>6400</v>
      </c>
      <c r="F82" s="116"/>
      <c r="G82" s="83"/>
    </row>
    <row r="83" spans="1:7" ht="12.75" customHeight="1" thickBot="1" x14ac:dyDescent="0.3">
      <c r="A83" s="85"/>
      <c r="B83" s="106" t="s">
        <v>100</v>
      </c>
      <c r="C83" s="107">
        <f>(G55/C82)</f>
        <v>119.211225</v>
      </c>
      <c r="D83" s="107">
        <f>(G55/D82)</f>
        <v>115.36570161290322</v>
      </c>
      <c r="E83" s="124">
        <f>(G55/E82)</f>
        <v>111.7605234375</v>
      </c>
      <c r="F83" s="116"/>
      <c r="G83" s="83"/>
    </row>
    <row r="84" spans="1:7" ht="15.6" customHeight="1" x14ac:dyDescent="0.25">
      <c r="A84" s="85"/>
      <c r="B84" s="110" t="s">
        <v>101</v>
      </c>
      <c r="C84" s="84"/>
      <c r="D84" s="84"/>
      <c r="E84" s="84"/>
      <c r="F84" s="84"/>
      <c r="G84" s="84"/>
    </row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B69:F69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2022-07-22T18:50:18Z</dcterms:modified>
  <cp:category/>
  <cp:contentStatus/>
</cp:coreProperties>
</file>