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Zapallo camote" sheetId="2" r:id="rId1"/>
  </sheets>
  <definedNames>
    <definedName name="_xlnm.Print_Area" localSheetId="0">'Zapallo camote'!$A$2:$G$103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2" l="1"/>
  <c r="G64" i="2" l="1"/>
  <c r="G61" i="2" l="1"/>
  <c r="D100" i="2" l="1"/>
  <c r="G71" i="2"/>
  <c r="C94" i="2" s="1"/>
  <c r="G59" i="2"/>
  <c r="G38" i="2"/>
  <c r="G39" i="2"/>
  <c r="G65" i="2"/>
  <c r="G63" i="2"/>
  <c r="G60" i="2"/>
  <c r="G57" i="2"/>
  <c r="G56" i="2"/>
  <c r="G55" i="2"/>
  <c r="G54" i="2"/>
  <c r="G66" i="2" s="1"/>
  <c r="G52" i="2"/>
  <c r="G47" i="2"/>
  <c r="G46" i="2"/>
  <c r="G45" i="2"/>
  <c r="G4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12" i="2"/>
  <c r="G76" i="2" s="1"/>
  <c r="G34" i="2" l="1"/>
  <c r="C90" i="2" s="1"/>
  <c r="G40" i="2"/>
  <c r="C91" i="2" s="1"/>
  <c r="C92" i="2"/>
  <c r="C93" i="2"/>
  <c r="G73" i="2" l="1"/>
  <c r="G74" i="2" s="1"/>
  <c r="C95" i="2" s="1"/>
  <c r="C96" i="2" s="1"/>
  <c r="D90" i="2" l="1"/>
  <c r="D91" i="2"/>
  <c r="G75" i="2"/>
  <c r="D94" i="2"/>
  <c r="D92" i="2"/>
  <c r="D93" i="2"/>
  <c r="D95" i="2"/>
  <c r="E101" i="2" l="1"/>
  <c r="C101" i="2"/>
  <c r="G77" i="2"/>
  <c r="D101" i="2"/>
  <c r="D96" i="2"/>
</calcChain>
</file>

<file path=xl/sharedStrings.xml><?xml version="1.0" encoding="utf-8"?>
<sst xmlns="http://schemas.openxmlformats.org/spreadsheetml/2006/main" count="194" uniqueCount="125">
  <si>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</si>
  <si>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</si>
  <si>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</si>
  <si>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</si>
  <si>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</si>
  <si>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</si>
  <si>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</si>
  <si>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</si>
  <si>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</si>
  <si>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</si>
  <si>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</si>
  <si>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</si>
  <si>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</si>
  <si>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</si>
  <si>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</si>
  <si>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</si>
  <si>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</si>
  <si>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</si>
  <si>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</si>
  <si>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</si>
  <si>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</si>
  <si>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</si>
  <si>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</si>
  <si>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</si>
  <si>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</si>
  <si>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</si>
  <si>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</si>
  <si>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</si>
  <si>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</si>
  <si>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</si>
  <si>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</si>
  <si>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</si>
  <si>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</si>
  <si>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</si>
  <si>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</si>
  <si>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</si>
  <si>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</si>
  <si>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</si>
  <si>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</si>
  <si>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</si>
  <si>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</si>
  <si>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</si>
  <si>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</si>
  <si>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</si>
  <si>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</si>
  <si>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</si>
  <si>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</si>
  <si>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</si>
  <si>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</si>
  <si>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</si>
  <si>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</si>
  <si>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</si>
  <si>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</si>
  <si>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</si>
  <si>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</si>
  <si>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</si>
  <si>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</si>
  <si>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</si>
  <si>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</si>
  <si>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</si>
  <si>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Dic-Mar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</si>
  <si>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</si>
  <si>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</si>
  <si>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</si>
  <si>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</si>
  <si>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</si>
  <si>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</si>
  <si>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</si>
  <si>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</si>
  <si>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</si>
  <si>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</si>
  <si>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</si>
  <si>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</si>
  <si>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</si>
  <si>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</si>
  <si>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</si>
  <si>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</si>
  <si>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</si>
  <si>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</si>
  <si>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</si>
  <si>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</si>
  <si>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</si>
  <si>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</si>
  <si>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</si>
  <si>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</si>
  <si>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</si>
  <si>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</si>
  <si>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</si>
  <si>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</si>
  <si>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</si>
  <si>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</si>
  <si>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</si>
  <si>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</si>
  <si>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Karate Zeon</t>
  </si>
  <si>
    <t>Oct-DIc</t>
  </si>
  <si>
    <t>Actara 25 WG</t>
  </si>
  <si>
    <t>Lt</t>
  </si>
  <si>
    <t>RENDIMIENTO (Unidades/ha)</t>
  </si>
  <si>
    <t>PRECIO ESPERADO ($/Unidades)</t>
  </si>
  <si>
    <t>Sept</t>
  </si>
  <si>
    <t>Oct</t>
  </si>
  <si>
    <t>Ago</t>
  </si>
  <si>
    <t>Feb</t>
  </si>
  <si>
    <t>Zapallo Camote</t>
  </si>
  <si>
    <t>Camote</t>
  </si>
  <si>
    <t>O"higgins</t>
  </si>
  <si>
    <t>Rengo</t>
  </si>
  <si>
    <t>Quinta de Tilcoco</t>
  </si>
  <si>
    <t xml:space="preserve">Aporca </t>
  </si>
  <si>
    <t>1</t>
  </si>
  <si>
    <t>Época(Mes)</t>
  </si>
  <si>
    <t>Nov</t>
  </si>
  <si>
    <t>Dic</t>
  </si>
  <si>
    <t>50000</t>
  </si>
  <si>
    <t>JA/JH</t>
  </si>
  <si>
    <t>May.</t>
  </si>
  <si>
    <t>Jul-Agost</t>
  </si>
  <si>
    <t>Aliette 50 wp</t>
  </si>
  <si>
    <t>Polyben 50 wp</t>
  </si>
  <si>
    <t>ESCENARIOS COSTO UNITARIO  ($/unidades) kg</t>
  </si>
  <si>
    <t>Rendimiento  (Unidades/hà) kg</t>
  </si>
  <si>
    <t>Costo unitario ($/ Unidades) kg (*)</t>
  </si>
  <si>
    <t>Vertimec 018 ec</t>
  </si>
  <si>
    <t xml:space="preserve">Aplicación pesticidas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</si>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</sst>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9" fillId="0" borderId="20"/>
    <xf numFmtId="9" fontId="22" fillId="0" borderId="2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21" fillId="2" borderId="51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59" xfId="0" applyNumberFormat="1" applyFont="1" applyFill="1" applyBorder="1" applyAlignment="1">
      <alignment horizontal="center" wrapText="1"/>
    </xf>
    <xf numFmtId="49" fontId="3" fillId="3" borderId="60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23" fillId="2" borderId="22" xfId="0" applyFont="1" applyFill="1" applyBorder="1" applyAlignment="1"/>
    <xf numFmtId="49" fontId="23" fillId="0" borderId="51" xfId="0" applyNumberFormat="1" applyFont="1" applyFill="1" applyBorder="1" applyAlignment="1">
      <alignment horizontal="center" vertical="center" wrapText="1"/>
    </xf>
    <xf numFmtId="49" fontId="23" fillId="0" borderId="51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/>
    <xf numFmtId="49" fontId="8" fillId="3" borderId="5" xfId="0" applyNumberFormat="1" applyFont="1" applyFill="1" applyBorder="1" applyAlignment="1">
      <alignment vertical="center" wrapText="1"/>
    </xf>
    <xf numFmtId="49" fontId="24" fillId="5" borderId="13" xfId="0" applyNumberFormat="1" applyFont="1" applyFill="1" applyBorder="1" applyAlignment="1">
      <alignment vertical="center"/>
    </xf>
    <xf numFmtId="49" fontId="24" fillId="5" borderId="1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29975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="136" zoomScaleNormal="136" workbookViewId="0">
      <selection activeCell="J5" sqref="J5"/>
    </sheetView>
  </sheetViews>
  <sheetFormatPr baseColWidth="10" defaultColWidth="10.85546875" defaultRowHeight="11.25" customHeight="1" x14ac:dyDescent="0.25"/>
  <cols>
    <col min="1" max="1" width="7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5"/>
    </row>
    <row r="2" spans="1:7" ht="15" customHeight="1" x14ac:dyDescent="0.25">
      <c r="A2" s="2"/>
      <c r="B2" s="2"/>
      <c r="C2" s="2"/>
      <c r="D2" s="2"/>
      <c r="E2" s="2"/>
      <c r="F2" s="2"/>
      <c r="G2" s="95"/>
    </row>
    <row r="3" spans="1:7" ht="15" customHeight="1" x14ac:dyDescent="0.25">
      <c r="A3" s="2"/>
      <c r="B3" s="2"/>
      <c r="C3" s="2"/>
      <c r="D3" s="2"/>
      <c r="E3" s="2"/>
      <c r="F3" s="2"/>
      <c r="G3" s="95"/>
    </row>
    <row r="4" spans="1:7" ht="15" customHeight="1" x14ac:dyDescent="0.25">
      <c r="A4" s="2"/>
      <c r="B4" s="2"/>
      <c r="C4" s="2"/>
      <c r="D4" s="2"/>
      <c r="E4" s="2"/>
      <c r="F4" s="2"/>
      <c r="G4" s="95"/>
    </row>
    <row r="5" spans="1:7" ht="15" customHeight="1" x14ac:dyDescent="0.25">
      <c r="A5" s="2"/>
      <c r="B5" s="2"/>
      <c r="C5" s="2"/>
      <c r="D5" s="2"/>
      <c r="E5" s="2"/>
      <c r="F5" s="2"/>
      <c r="G5" s="95"/>
    </row>
    <row r="6" spans="1:7" ht="15" customHeight="1" x14ac:dyDescent="0.25">
      <c r="A6" s="2"/>
      <c r="B6" s="2"/>
      <c r="C6" s="2"/>
      <c r="D6" s="2"/>
      <c r="E6" s="2"/>
      <c r="F6" s="2"/>
      <c r="G6" s="95"/>
    </row>
    <row r="7" spans="1:7" ht="15" customHeight="1" x14ac:dyDescent="0.25">
      <c r="A7" s="2"/>
      <c r="B7" s="2"/>
      <c r="C7" s="2"/>
      <c r="D7" s="2"/>
      <c r="E7" s="2"/>
      <c r="F7" s="2"/>
      <c r="G7" s="95"/>
    </row>
    <row r="8" spans="1:7" ht="15" customHeight="1" x14ac:dyDescent="0.25">
      <c r="A8" s="2"/>
      <c r="B8" s="3"/>
      <c r="C8" s="4"/>
      <c r="D8" s="2"/>
      <c r="E8" s="4"/>
      <c r="F8" s="4"/>
      <c r="G8" s="96"/>
    </row>
    <row r="9" spans="1:7" ht="12.75" customHeight="1" x14ac:dyDescent="0.25">
      <c r="A9" s="5"/>
      <c r="B9" s="149" t="s">
        <v>0</v>
      </c>
      <c r="C9" s="6" t="s">
        <v>103</v>
      </c>
      <c r="D9" s="7"/>
      <c r="E9" s="159" t="s">
        <v>97</v>
      </c>
      <c r="F9" s="160"/>
      <c r="G9" s="134">
        <v>25000</v>
      </c>
    </row>
    <row r="10" spans="1:7" ht="12.75" customHeight="1" x14ac:dyDescent="0.25">
      <c r="A10" s="5"/>
      <c r="B10" s="8" t="s">
        <v>1</v>
      </c>
      <c r="C10" s="110" t="s">
        <v>104</v>
      </c>
      <c r="D10" s="9"/>
      <c r="E10" s="161" t="s">
        <v>2</v>
      </c>
      <c r="F10" s="162"/>
      <c r="G10" s="10" t="s">
        <v>60</v>
      </c>
    </row>
    <row r="11" spans="1:7" ht="12.75" customHeight="1" x14ac:dyDescent="0.25">
      <c r="A11" s="5"/>
      <c r="B11" s="8" t="s">
        <v>3</v>
      </c>
      <c r="C11" s="10" t="s">
        <v>58</v>
      </c>
      <c r="D11" s="9"/>
      <c r="E11" s="161" t="s">
        <v>98</v>
      </c>
      <c r="F11" s="162"/>
      <c r="G11" s="97">
        <v>280</v>
      </c>
    </row>
    <row r="12" spans="1:7" ht="12.75" customHeight="1" x14ac:dyDescent="0.25">
      <c r="A12" s="5"/>
      <c r="B12" s="8" t="s">
        <v>4</v>
      </c>
      <c r="C12" s="11" t="s">
        <v>105</v>
      </c>
      <c r="D12" s="9"/>
      <c r="E12" s="138" t="s">
        <v>5</v>
      </c>
      <c r="F12" s="139"/>
      <c r="G12" s="86">
        <f>G9*G11</f>
        <v>7000000</v>
      </c>
    </row>
    <row r="13" spans="1:7" ht="12.75" customHeight="1" x14ac:dyDescent="0.25">
      <c r="A13" s="5"/>
      <c r="B13" s="8" t="s">
        <v>6</v>
      </c>
      <c r="C13" s="10" t="s">
        <v>106</v>
      </c>
      <c r="D13" s="9"/>
      <c r="E13" s="161" t="s">
        <v>7</v>
      </c>
      <c r="F13" s="162"/>
      <c r="G13" s="10" t="s">
        <v>59</v>
      </c>
    </row>
    <row r="14" spans="1:7" ht="12.75" customHeight="1" x14ac:dyDescent="0.25">
      <c r="A14" s="5"/>
      <c r="B14" s="8" t="s">
        <v>8</v>
      </c>
      <c r="C14" s="10" t="s">
        <v>107</v>
      </c>
      <c r="D14" s="9"/>
      <c r="E14" s="161" t="s">
        <v>9</v>
      </c>
      <c r="F14" s="162"/>
      <c r="G14" s="10" t="s">
        <v>60</v>
      </c>
    </row>
    <row r="15" spans="1:7" ht="12.75" customHeight="1" x14ac:dyDescent="0.25">
      <c r="A15" s="5"/>
      <c r="B15" s="8" t="s">
        <v>10</v>
      </c>
      <c r="C15" s="133" t="s">
        <v>124</v>
      </c>
      <c r="D15" s="9"/>
      <c r="E15" s="163" t="s">
        <v>11</v>
      </c>
      <c r="F15" s="164"/>
      <c r="G15" s="11" t="s">
        <v>68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98"/>
    </row>
    <row r="17" spans="1:7" ht="12" customHeight="1" x14ac:dyDescent="0.25">
      <c r="A17" s="16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17"/>
      <c r="C18" s="18"/>
      <c r="D18" s="18"/>
      <c r="E18" s="18"/>
      <c r="F18" s="19"/>
      <c r="G18" s="99"/>
    </row>
    <row r="19" spans="1:7" ht="12" customHeight="1" x14ac:dyDescent="0.25">
      <c r="A19" s="5"/>
      <c r="B19" s="150" t="s">
        <v>13</v>
      </c>
      <c r="C19" s="20"/>
      <c r="D19" s="21"/>
      <c r="E19" s="21"/>
      <c r="F19" s="21"/>
      <c r="G19" s="100"/>
    </row>
    <row r="20" spans="1:7" ht="24" customHeight="1" x14ac:dyDescent="0.25">
      <c r="A20" s="16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6"/>
      <c r="B21" s="137" t="s">
        <v>69</v>
      </c>
      <c r="C21" s="23" t="s">
        <v>20</v>
      </c>
      <c r="D21" s="87">
        <v>1</v>
      </c>
      <c r="E21" s="23" t="s">
        <v>101</v>
      </c>
      <c r="F21" s="125">
        <v>30000</v>
      </c>
      <c r="G21" s="125">
        <f>D21*F21</f>
        <v>30000</v>
      </c>
    </row>
    <row r="22" spans="1:7" ht="12.75" customHeight="1" x14ac:dyDescent="0.25">
      <c r="A22" s="16"/>
      <c r="B22" s="137" t="s">
        <v>70</v>
      </c>
      <c r="C22" s="23" t="s">
        <v>20</v>
      </c>
      <c r="D22" s="87">
        <v>2</v>
      </c>
      <c r="E22" s="23" t="s">
        <v>99</v>
      </c>
      <c r="F22" s="125">
        <v>30000</v>
      </c>
      <c r="G22" s="125">
        <f t="shared" ref="G22:G33" si="0">D22*F22</f>
        <v>60000</v>
      </c>
    </row>
    <row r="23" spans="1:7" ht="12.75" customHeight="1" x14ac:dyDescent="0.25">
      <c r="A23" s="16"/>
      <c r="B23" s="137" t="s">
        <v>71</v>
      </c>
      <c r="C23" s="23" t="s">
        <v>20</v>
      </c>
      <c r="D23" s="130">
        <v>8.5</v>
      </c>
      <c r="E23" s="23" t="s">
        <v>116</v>
      </c>
      <c r="F23" s="125">
        <v>30000</v>
      </c>
      <c r="G23" s="125">
        <f t="shared" si="0"/>
        <v>255000</v>
      </c>
    </row>
    <row r="24" spans="1:7" ht="12.75" customHeight="1" x14ac:dyDescent="0.25">
      <c r="A24" s="16"/>
      <c r="B24" s="137" t="s">
        <v>72</v>
      </c>
      <c r="C24" s="23" t="s">
        <v>20</v>
      </c>
      <c r="D24" s="87">
        <v>4</v>
      </c>
      <c r="E24" s="23" t="s">
        <v>73</v>
      </c>
      <c r="F24" s="125">
        <v>30000</v>
      </c>
      <c r="G24" s="125">
        <f t="shared" si="0"/>
        <v>120000</v>
      </c>
    </row>
    <row r="25" spans="1:7" ht="12.75" customHeight="1" x14ac:dyDescent="0.25">
      <c r="A25" s="16"/>
      <c r="B25" s="137" t="s">
        <v>74</v>
      </c>
      <c r="C25" s="23" t="s">
        <v>20</v>
      </c>
      <c r="D25" s="87">
        <v>1</v>
      </c>
      <c r="E25" s="23" t="s">
        <v>99</v>
      </c>
      <c r="F25" s="125">
        <v>30000</v>
      </c>
      <c r="G25" s="125">
        <f t="shared" si="0"/>
        <v>30000</v>
      </c>
    </row>
    <row r="26" spans="1:7" ht="12.75" customHeight="1" x14ac:dyDescent="0.25">
      <c r="A26" s="16"/>
      <c r="B26" s="137" t="s">
        <v>75</v>
      </c>
      <c r="C26" s="23" t="s">
        <v>20</v>
      </c>
      <c r="D26" s="130">
        <v>4</v>
      </c>
      <c r="E26" s="23" t="s">
        <v>99</v>
      </c>
      <c r="F26" s="125">
        <v>30000</v>
      </c>
      <c r="G26" s="125">
        <f t="shared" si="0"/>
        <v>120000</v>
      </c>
    </row>
    <row r="27" spans="1:7" ht="12.75" customHeight="1" x14ac:dyDescent="0.25">
      <c r="A27" s="16"/>
      <c r="B27" s="137" t="s">
        <v>76</v>
      </c>
      <c r="C27" s="23" t="s">
        <v>20</v>
      </c>
      <c r="D27" s="87">
        <v>1</v>
      </c>
      <c r="E27" s="23" t="s">
        <v>100</v>
      </c>
      <c r="F27" s="125">
        <v>30000</v>
      </c>
      <c r="G27" s="125">
        <f t="shared" si="0"/>
        <v>30000</v>
      </c>
    </row>
    <row r="28" spans="1:7" ht="12.75" customHeight="1" x14ac:dyDescent="0.25">
      <c r="A28" s="16"/>
      <c r="B28" s="137" t="s">
        <v>72</v>
      </c>
      <c r="C28" s="23" t="s">
        <v>20</v>
      </c>
      <c r="D28" s="87">
        <v>4</v>
      </c>
      <c r="E28" s="23" t="s">
        <v>77</v>
      </c>
      <c r="F28" s="125">
        <v>30000</v>
      </c>
      <c r="G28" s="125">
        <f t="shared" si="0"/>
        <v>120000</v>
      </c>
    </row>
    <row r="29" spans="1:7" ht="12.75" customHeight="1" x14ac:dyDescent="0.25">
      <c r="A29" s="16"/>
      <c r="B29" s="137" t="s">
        <v>75</v>
      </c>
      <c r="C29" s="23" t="s">
        <v>20</v>
      </c>
      <c r="D29" s="130">
        <v>2</v>
      </c>
      <c r="E29" s="23" t="s">
        <v>77</v>
      </c>
      <c r="F29" s="125">
        <v>30000</v>
      </c>
      <c r="G29" s="125">
        <f t="shared" si="0"/>
        <v>60000</v>
      </c>
    </row>
    <row r="30" spans="1:7" ht="12.75" customHeight="1" x14ac:dyDescent="0.25">
      <c r="A30" s="16"/>
      <c r="B30" s="137" t="s">
        <v>123</v>
      </c>
      <c r="C30" s="23" t="s">
        <v>20</v>
      </c>
      <c r="D30" s="87">
        <v>5</v>
      </c>
      <c r="E30" s="23" t="s">
        <v>78</v>
      </c>
      <c r="F30" s="125">
        <v>30000</v>
      </c>
      <c r="G30" s="125">
        <f t="shared" si="0"/>
        <v>150000</v>
      </c>
    </row>
    <row r="31" spans="1:7" ht="15.75" customHeight="1" x14ac:dyDescent="0.25">
      <c r="A31" s="16"/>
      <c r="B31" s="137" t="s">
        <v>79</v>
      </c>
      <c r="C31" s="23" t="s">
        <v>20</v>
      </c>
      <c r="D31" s="87">
        <v>3</v>
      </c>
      <c r="E31" s="23" t="s">
        <v>102</v>
      </c>
      <c r="F31" s="125">
        <v>30000</v>
      </c>
      <c r="G31" s="125">
        <f t="shared" si="0"/>
        <v>90000</v>
      </c>
    </row>
    <row r="32" spans="1:7" ht="12.75" customHeight="1" x14ac:dyDescent="0.25">
      <c r="A32" s="16"/>
      <c r="B32" s="137" t="s">
        <v>80</v>
      </c>
      <c r="C32" s="23" t="s">
        <v>20</v>
      </c>
      <c r="D32" s="87">
        <v>40</v>
      </c>
      <c r="E32" s="23" t="s">
        <v>81</v>
      </c>
      <c r="F32" s="125">
        <v>30000</v>
      </c>
      <c r="G32" s="125">
        <f t="shared" si="0"/>
        <v>1200000</v>
      </c>
    </row>
    <row r="33" spans="1:7" ht="12.75" customHeight="1" x14ac:dyDescent="0.25">
      <c r="A33" s="16"/>
      <c r="B33" s="137" t="s">
        <v>82</v>
      </c>
      <c r="C33" s="23" t="s">
        <v>20</v>
      </c>
      <c r="D33" s="87">
        <v>10</v>
      </c>
      <c r="E33" s="23" t="s">
        <v>81</v>
      </c>
      <c r="F33" s="125">
        <v>30000</v>
      </c>
      <c r="G33" s="125">
        <f t="shared" si="0"/>
        <v>300000</v>
      </c>
    </row>
    <row r="34" spans="1:7" ht="12.75" customHeight="1" x14ac:dyDescent="0.25">
      <c r="A34" s="16"/>
      <c r="B34" s="24" t="s">
        <v>21</v>
      </c>
      <c r="C34" s="25"/>
      <c r="D34" s="25"/>
      <c r="E34" s="25"/>
      <c r="F34" s="26"/>
      <c r="G34" s="126">
        <f>G21+G22+G23+G24+G25+G26+G27+G28+G29+G30+G31+G32+G33</f>
        <v>2565000</v>
      </c>
    </row>
    <row r="35" spans="1:7" ht="12" customHeight="1" x14ac:dyDescent="0.25">
      <c r="A35" s="2"/>
      <c r="B35" s="17"/>
      <c r="C35" s="19"/>
      <c r="D35" s="19"/>
      <c r="E35" s="19"/>
      <c r="F35" s="27"/>
      <c r="G35" s="101"/>
    </row>
    <row r="36" spans="1:7" ht="12" customHeight="1" x14ac:dyDescent="0.25">
      <c r="A36" s="5"/>
      <c r="B36" s="151" t="s">
        <v>22</v>
      </c>
      <c r="C36" s="28"/>
      <c r="D36" s="29"/>
      <c r="E36" s="29"/>
      <c r="F36" s="30"/>
      <c r="G36" s="102"/>
    </row>
    <row r="37" spans="1:7" s="1" customFormat="1" ht="24" customHeight="1" x14ac:dyDescent="0.25">
      <c r="A37" s="5"/>
      <c r="B37" s="112" t="s">
        <v>14</v>
      </c>
      <c r="C37" s="89" t="s">
        <v>15</v>
      </c>
      <c r="D37" s="89" t="s">
        <v>16</v>
      </c>
      <c r="E37" s="112" t="s">
        <v>110</v>
      </c>
      <c r="F37" s="89" t="s">
        <v>18</v>
      </c>
      <c r="G37" s="31" t="s">
        <v>19</v>
      </c>
    </row>
    <row r="38" spans="1:7" s="148" customFormat="1" ht="12.75" x14ac:dyDescent="0.25">
      <c r="A38" s="145"/>
      <c r="B38" s="144" t="s">
        <v>108</v>
      </c>
      <c r="C38" s="146" t="s">
        <v>114</v>
      </c>
      <c r="D38" s="146" t="s">
        <v>109</v>
      </c>
      <c r="E38" s="147" t="s">
        <v>111</v>
      </c>
      <c r="F38" s="146" t="s">
        <v>113</v>
      </c>
      <c r="G38" s="140">
        <f>D38*F38</f>
        <v>50000</v>
      </c>
    </row>
    <row r="39" spans="1:7" s="148" customFormat="1" ht="12.75" x14ac:dyDescent="0.25">
      <c r="A39" s="145"/>
      <c r="B39" s="144" t="s">
        <v>108</v>
      </c>
      <c r="C39" s="146" t="s">
        <v>114</v>
      </c>
      <c r="D39" s="146" t="s">
        <v>109</v>
      </c>
      <c r="E39" s="147" t="s">
        <v>112</v>
      </c>
      <c r="F39" s="146" t="s">
        <v>113</v>
      </c>
      <c r="G39" s="140">
        <f>D39*F39</f>
        <v>50000</v>
      </c>
    </row>
    <row r="40" spans="1:7" s="1" customFormat="1" ht="12" customHeight="1" x14ac:dyDescent="0.25">
      <c r="A40" s="5"/>
      <c r="B40" s="141" t="s">
        <v>23</v>
      </c>
      <c r="C40" s="142"/>
      <c r="D40" s="142"/>
      <c r="E40" s="142"/>
      <c r="F40" s="143"/>
      <c r="G40" s="127">
        <f>+G39+G38</f>
        <v>100000</v>
      </c>
    </row>
    <row r="41" spans="1:7" s="1" customFormat="1" ht="12" customHeight="1" x14ac:dyDescent="0.25">
      <c r="A41" s="2"/>
      <c r="B41" s="32"/>
      <c r="C41" s="33"/>
      <c r="D41" s="33"/>
      <c r="E41" s="33"/>
      <c r="F41" s="34"/>
      <c r="G41" s="103"/>
    </row>
    <row r="42" spans="1:7" s="1" customFormat="1" ht="12" customHeight="1" x14ac:dyDescent="0.25">
      <c r="A42" s="5"/>
      <c r="B42" s="151" t="s">
        <v>24</v>
      </c>
      <c r="C42" s="28"/>
      <c r="D42" s="29"/>
      <c r="E42" s="29"/>
      <c r="F42" s="30"/>
      <c r="G42" s="102"/>
    </row>
    <row r="43" spans="1:7" s="1" customFormat="1" ht="24" customHeight="1" x14ac:dyDescent="0.25">
      <c r="A43" s="5"/>
      <c r="B43" s="35" t="s">
        <v>14</v>
      </c>
      <c r="C43" s="35" t="s">
        <v>15</v>
      </c>
      <c r="D43" s="35" t="s">
        <v>16</v>
      </c>
      <c r="E43" s="35" t="s">
        <v>17</v>
      </c>
      <c r="F43" s="36" t="s">
        <v>18</v>
      </c>
      <c r="G43" s="35" t="s">
        <v>19</v>
      </c>
    </row>
    <row r="44" spans="1:7" s="1" customFormat="1" ht="12.75" customHeight="1" x14ac:dyDescent="0.25">
      <c r="A44" s="16"/>
      <c r="B44" s="137" t="s">
        <v>83</v>
      </c>
      <c r="C44" s="23" t="s">
        <v>25</v>
      </c>
      <c r="D44" s="87">
        <v>0.3</v>
      </c>
      <c r="E44" s="23" t="s">
        <v>115</v>
      </c>
      <c r="F44" s="125">
        <v>300000</v>
      </c>
      <c r="G44" s="125">
        <f>D44*F44</f>
        <v>90000</v>
      </c>
    </row>
    <row r="45" spans="1:7" s="1" customFormat="1" ht="12.75" customHeight="1" x14ac:dyDescent="0.25">
      <c r="A45" s="16"/>
      <c r="B45" s="137" t="s">
        <v>84</v>
      </c>
      <c r="C45" s="23" t="s">
        <v>25</v>
      </c>
      <c r="D45" s="87">
        <v>0.2</v>
      </c>
      <c r="E45" s="23" t="s">
        <v>115</v>
      </c>
      <c r="F45" s="125">
        <v>250000</v>
      </c>
      <c r="G45" s="125">
        <f t="shared" ref="G45:G47" si="1">D45*F45</f>
        <v>50000</v>
      </c>
    </row>
    <row r="46" spans="1:7" s="1" customFormat="1" ht="12.75" customHeight="1" x14ac:dyDescent="0.25">
      <c r="A46" s="16"/>
      <c r="B46" s="137" t="s">
        <v>85</v>
      </c>
      <c r="C46" s="23" t="s">
        <v>25</v>
      </c>
      <c r="D46" s="87">
        <v>0.2</v>
      </c>
      <c r="E46" s="23" t="s">
        <v>100</v>
      </c>
      <c r="F46" s="125">
        <v>175000</v>
      </c>
      <c r="G46" s="125">
        <f t="shared" si="1"/>
        <v>35000</v>
      </c>
    </row>
    <row r="47" spans="1:7" s="1" customFormat="1" ht="12.75" customHeight="1" x14ac:dyDescent="0.25">
      <c r="A47" s="16"/>
      <c r="B47" s="137" t="s">
        <v>62</v>
      </c>
      <c r="C47" s="23" t="s">
        <v>25</v>
      </c>
      <c r="D47" s="87">
        <v>0.2</v>
      </c>
      <c r="E47" s="23" t="s">
        <v>99</v>
      </c>
      <c r="F47" s="125">
        <v>125000</v>
      </c>
      <c r="G47" s="125">
        <f t="shared" si="1"/>
        <v>25000</v>
      </c>
    </row>
    <row r="48" spans="1:7" s="1" customFormat="1" ht="12.75" customHeight="1" x14ac:dyDescent="0.25">
      <c r="A48" s="5"/>
      <c r="B48" s="37" t="s">
        <v>26</v>
      </c>
      <c r="C48" s="38"/>
      <c r="D48" s="38"/>
      <c r="E48" s="38"/>
      <c r="F48" s="38"/>
      <c r="G48" s="127">
        <f>SUM(G44:G47)</f>
        <v>200000</v>
      </c>
    </row>
    <row r="49" spans="1:11" s="1" customFormat="1" ht="12" customHeight="1" x14ac:dyDescent="0.25">
      <c r="A49" s="2"/>
      <c r="B49" s="32"/>
      <c r="C49" s="33"/>
      <c r="D49" s="33"/>
      <c r="E49" s="33"/>
      <c r="F49" s="34"/>
      <c r="G49" s="103"/>
    </row>
    <row r="50" spans="1:11" s="1" customFormat="1" ht="12" customHeight="1" x14ac:dyDescent="0.25">
      <c r="A50" s="5"/>
      <c r="B50" s="151" t="s">
        <v>27</v>
      </c>
      <c r="C50" s="28"/>
      <c r="D50" s="29"/>
      <c r="E50" s="29"/>
      <c r="F50" s="30"/>
      <c r="G50" s="102"/>
    </row>
    <row r="51" spans="1:11" s="1" customFormat="1" ht="24" customHeight="1" x14ac:dyDescent="0.25">
      <c r="A51" s="5"/>
      <c r="B51" s="89" t="s">
        <v>28</v>
      </c>
      <c r="C51" s="89" t="s">
        <v>29</v>
      </c>
      <c r="D51" s="89" t="s">
        <v>30</v>
      </c>
      <c r="E51" s="89" t="s">
        <v>17</v>
      </c>
      <c r="F51" s="89" t="s">
        <v>18</v>
      </c>
      <c r="G51" s="104" t="s">
        <v>19</v>
      </c>
      <c r="K51" s="85"/>
    </row>
    <row r="52" spans="1:11" s="1" customFormat="1" ht="12.75" customHeight="1" x14ac:dyDescent="0.25">
      <c r="A52" s="49"/>
      <c r="B52" s="135" t="s">
        <v>86</v>
      </c>
      <c r="C52" s="93" t="s">
        <v>87</v>
      </c>
      <c r="D52" s="92">
        <v>1300</v>
      </c>
      <c r="E52" s="93" t="s">
        <v>116</v>
      </c>
      <c r="F52" s="93">
        <v>120</v>
      </c>
      <c r="G52" s="92">
        <f>D52*F52</f>
        <v>156000</v>
      </c>
      <c r="K52" s="85"/>
    </row>
    <row r="53" spans="1:11" s="1" customFormat="1" ht="12.75" customHeight="1" x14ac:dyDescent="0.25">
      <c r="A53" s="49"/>
      <c r="B53" s="136" t="s">
        <v>64</v>
      </c>
      <c r="C53" s="88"/>
      <c r="D53" s="91"/>
      <c r="E53" s="88"/>
      <c r="F53" s="92"/>
      <c r="G53" s="92" t="s">
        <v>63</v>
      </c>
    </row>
    <row r="54" spans="1:11" s="1" customFormat="1" ht="12.75" customHeight="1" x14ac:dyDescent="0.25">
      <c r="A54" s="49"/>
      <c r="B54" s="94" t="s">
        <v>65</v>
      </c>
      <c r="C54" s="90" t="s">
        <v>88</v>
      </c>
      <c r="D54" s="90">
        <v>300</v>
      </c>
      <c r="E54" s="90" t="s">
        <v>99</v>
      </c>
      <c r="F54" s="92">
        <v>1480</v>
      </c>
      <c r="G54" s="92">
        <f t="shared" ref="G54:G65" si="2">D54*F54</f>
        <v>444000</v>
      </c>
    </row>
    <row r="55" spans="1:11" s="1" customFormat="1" ht="12.75" customHeight="1" x14ac:dyDescent="0.25">
      <c r="A55" s="49"/>
      <c r="B55" s="94" t="s">
        <v>89</v>
      </c>
      <c r="C55" s="88" t="s">
        <v>88</v>
      </c>
      <c r="D55" s="91">
        <v>200</v>
      </c>
      <c r="E55" s="88" t="s">
        <v>99</v>
      </c>
      <c r="F55" s="92">
        <v>1300</v>
      </c>
      <c r="G55" s="92">
        <f t="shared" si="2"/>
        <v>260000</v>
      </c>
    </row>
    <row r="56" spans="1:11" s="1" customFormat="1" ht="12.75" customHeight="1" x14ac:dyDescent="0.25">
      <c r="A56" s="49"/>
      <c r="B56" s="94" t="s">
        <v>90</v>
      </c>
      <c r="C56" s="88" t="s">
        <v>88</v>
      </c>
      <c r="D56" s="91">
        <v>100</v>
      </c>
      <c r="E56" s="88" t="s">
        <v>99</v>
      </c>
      <c r="F56" s="92">
        <v>1300</v>
      </c>
      <c r="G56" s="92">
        <f t="shared" si="2"/>
        <v>130000</v>
      </c>
    </row>
    <row r="57" spans="1:11" s="1" customFormat="1" ht="12.75" customHeight="1" x14ac:dyDescent="0.25">
      <c r="A57" s="49"/>
      <c r="B57" s="94" t="s">
        <v>91</v>
      </c>
      <c r="C57" s="90" t="s">
        <v>88</v>
      </c>
      <c r="D57" s="90">
        <v>350</v>
      </c>
      <c r="E57" s="90" t="s">
        <v>99</v>
      </c>
      <c r="F57" s="92">
        <v>1300</v>
      </c>
      <c r="G57" s="92">
        <f t="shared" si="2"/>
        <v>455000</v>
      </c>
    </row>
    <row r="58" spans="1:11" s="1" customFormat="1" ht="12.75" customHeight="1" x14ac:dyDescent="0.25">
      <c r="A58" s="49"/>
      <c r="B58" s="136" t="s">
        <v>66</v>
      </c>
      <c r="C58" s="88"/>
      <c r="D58" s="91"/>
      <c r="E58" s="88"/>
      <c r="F58" s="92"/>
      <c r="G58" s="92" t="s">
        <v>63</v>
      </c>
    </row>
    <row r="59" spans="1:11" s="1" customFormat="1" ht="12.75" customHeight="1" x14ac:dyDescent="0.25">
      <c r="A59" s="49"/>
      <c r="B59" s="94" t="s">
        <v>92</v>
      </c>
      <c r="C59" s="88" t="s">
        <v>88</v>
      </c>
      <c r="D59" s="91">
        <v>20</v>
      </c>
      <c r="E59" s="88" t="s">
        <v>61</v>
      </c>
      <c r="F59" s="92">
        <v>1000</v>
      </c>
      <c r="G59" s="92">
        <f>D59*F59</f>
        <v>20000</v>
      </c>
    </row>
    <row r="60" spans="1:11" s="1" customFormat="1" ht="12.75" customHeight="1" x14ac:dyDescent="0.25">
      <c r="A60" s="49"/>
      <c r="B60" s="94" t="s">
        <v>117</v>
      </c>
      <c r="C60" s="90" t="s">
        <v>96</v>
      </c>
      <c r="D60" s="90">
        <v>2.5</v>
      </c>
      <c r="E60" s="88" t="s">
        <v>61</v>
      </c>
      <c r="F60" s="92">
        <v>14520</v>
      </c>
      <c r="G60" s="92">
        <f t="shared" si="2"/>
        <v>36300</v>
      </c>
    </row>
    <row r="61" spans="1:11" s="1" customFormat="1" ht="12.75" customHeight="1" x14ac:dyDescent="0.25">
      <c r="A61" s="49"/>
      <c r="B61" s="94" t="s">
        <v>118</v>
      </c>
      <c r="C61" s="90" t="s">
        <v>88</v>
      </c>
      <c r="D61" s="90">
        <v>5</v>
      </c>
      <c r="E61" s="88" t="s">
        <v>94</v>
      </c>
      <c r="F61" s="92">
        <v>18500</v>
      </c>
      <c r="G61" s="92">
        <f>D61*F61</f>
        <v>92500</v>
      </c>
    </row>
    <row r="62" spans="1:11" s="1" customFormat="1" ht="12.75" customHeight="1" x14ac:dyDescent="0.25">
      <c r="A62" s="49"/>
      <c r="B62" s="136" t="s">
        <v>67</v>
      </c>
      <c r="C62" s="88"/>
      <c r="D62" s="91"/>
      <c r="E62" s="88"/>
      <c r="F62" s="92"/>
      <c r="G62" s="92" t="s">
        <v>63</v>
      </c>
    </row>
    <row r="63" spans="1:11" s="1" customFormat="1" ht="12.75" customHeight="1" x14ac:dyDescent="0.25">
      <c r="A63" s="49"/>
      <c r="B63" s="94" t="s">
        <v>93</v>
      </c>
      <c r="C63" s="88" t="s">
        <v>96</v>
      </c>
      <c r="D63" s="91">
        <v>1</v>
      </c>
      <c r="E63" s="88" t="s">
        <v>94</v>
      </c>
      <c r="F63" s="92">
        <v>45450</v>
      </c>
      <c r="G63" s="92">
        <f t="shared" si="2"/>
        <v>45450</v>
      </c>
    </row>
    <row r="64" spans="1:11" s="1" customFormat="1" ht="12.75" customHeight="1" x14ac:dyDescent="0.25">
      <c r="A64" s="49"/>
      <c r="B64" s="94" t="s">
        <v>122</v>
      </c>
      <c r="C64" s="88" t="s">
        <v>96</v>
      </c>
      <c r="D64" s="91">
        <v>1</v>
      </c>
      <c r="E64" s="88" t="s">
        <v>94</v>
      </c>
      <c r="F64" s="92">
        <v>23830</v>
      </c>
      <c r="G64" s="92">
        <f t="shared" si="2"/>
        <v>23830</v>
      </c>
    </row>
    <row r="65" spans="1:9" s="1" customFormat="1" ht="12.75" customHeight="1" x14ac:dyDescent="0.25">
      <c r="A65" s="49"/>
      <c r="B65" s="94" t="s">
        <v>95</v>
      </c>
      <c r="C65" s="88" t="s">
        <v>88</v>
      </c>
      <c r="D65" s="91">
        <v>1</v>
      </c>
      <c r="E65" s="88" t="s">
        <v>94</v>
      </c>
      <c r="F65" s="92">
        <v>24000</v>
      </c>
      <c r="G65" s="92">
        <f t="shared" si="2"/>
        <v>24000</v>
      </c>
    </row>
    <row r="66" spans="1:9" s="1" customFormat="1" ht="13.5" customHeight="1" x14ac:dyDescent="0.25">
      <c r="A66" s="49"/>
      <c r="B66" s="120" t="s">
        <v>31</v>
      </c>
      <c r="C66" s="121"/>
      <c r="D66" s="121"/>
      <c r="E66" s="121"/>
      <c r="F66" s="122"/>
      <c r="G66" s="128">
        <f>G52+G54+G55+G56+G57+G59+G60+G63+G65</f>
        <v>1570750</v>
      </c>
    </row>
    <row r="67" spans="1:9" s="1" customFormat="1" ht="12" customHeight="1" x14ac:dyDescent="0.25">
      <c r="A67" s="2"/>
      <c r="B67" s="115"/>
      <c r="C67" s="116"/>
      <c r="D67" s="116"/>
      <c r="E67" s="117"/>
      <c r="F67" s="118"/>
      <c r="G67" s="119"/>
    </row>
    <row r="68" spans="1:9" s="1" customFormat="1" ht="12" customHeight="1" x14ac:dyDescent="0.25">
      <c r="A68" s="5"/>
      <c r="B68" s="151" t="s">
        <v>32</v>
      </c>
      <c r="C68" s="28"/>
      <c r="D68" s="29"/>
      <c r="E68" s="29"/>
      <c r="F68" s="30"/>
      <c r="G68" s="102"/>
    </row>
    <row r="69" spans="1:9" s="1" customFormat="1" ht="24" customHeight="1" x14ac:dyDescent="0.25">
      <c r="A69" s="5"/>
      <c r="B69" s="112" t="s">
        <v>33</v>
      </c>
      <c r="C69" s="89" t="s">
        <v>29</v>
      </c>
      <c r="D69" s="89" t="s">
        <v>30</v>
      </c>
      <c r="E69" s="112" t="s">
        <v>17</v>
      </c>
      <c r="F69" s="89" t="s">
        <v>18</v>
      </c>
      <c r="G69" s="112" t="s">
        <v>19</v>
      </c>
    </row>
    <row r="70" spans="1:9" s="1" customFormat="1" ht="16.5" customHeight="1" x14ac:dyDescent="0.25">
      <c r="A70" s="49"/>
      <c r="B70" s="113"/>
      <c r="C70" s="114"/>
      <c r="D70" s="114"/>
      <c r="E70" s="88"/>
      <c r="F70" s="92"/>
      <c r="G70" s="92"/>
    </row>
    <row r="71" spans="1:9" s="1" customFormat="1" ht="13.5" customHeight="1" x14ac:dyDescent="0.25">
      <c r="A71" s="5"/>
      <c r="B71" s="39" t="s">
        <v>34</v>
      </c>
      <c r="C71" s="40"/>
      <c r="D71" s="40"/>
      <c r="E71" s="111"/>
      <c r="F71" s="41"/>
      <c r="G71" s="129">
        <f>+G70</f>
        <v>0</v>
      </c>
      <c r="I71" s="123"/>
    </row>
    <row r="72" spans="1:9" s="1" customFormat="1" ht="12" customHeight="1" x14ac:dyDescent="0.25">
      <c r="A72" s="2"/>
      <c r="B72" s="52"/>
      <c r="C72" s="52"/>
      <c r="D72" s="52"/>
      <c r="E72" s="52"/>
      <c r="F72" s="53"/>
      <c r="G72" s="105"/>
    </row>
    <row r="73" spans="1:9" s="1" customFormat="1" ht="12" customHeight="1" x14ac:dyDescent="0.25">
      <c r="A73" s="49"/>
      <c r="B73" s="54" t="s">
        <v>35</v>
      </c>
      <c r="C73" s="55"/>
      <c r="D73" s="55"/>
      <c r="E73" s="55"/>
      <c r="F73" s="55"/>
      <c r="G73" s="56">
        <f>G34+G40+G48+G66+G71</f>
        <v>4435750</v>
      </c>
    </row>
    <row r="74" spans="1:9" s="1" customFormat="1" ht="12" customHeight="1" x14ac:dyDescent="0.25">
      <c r="A74" s="49"/>
      <c r="B74" s="57" t="s">
        <v>36</v>
      </c>
      <c r="C74" s="43"/>
      <c r="D74" s="43"/>
      <c r="E74" s="43"/>
      <c r="F74" s="43"/>
      <c r="G74" s="58">
        <f>G73*0.05</f>
        <v>221787.5</v>
      </c>
    </row>
    <row r="75" spans="1:9" s="1" customFormat="1" ht="12" customHeight="1" x14ac:dyDescent="0.25">
      <c r="A75" s="49"/>
      <c r="B75" s="59" t="s">
        <v>37</v>
      </c>
      <c r="C75" s="42"/>
      <c r="D75" s="42"/>
      <c r="E75" s="42"/>
      <c r="F75" s="42"/>
      <c r="G75" s="60">
        <f>G74+G73</f>
        <v>4657537.5</v>
      </c>
    </row>
    <row r="76" spans="1:9" s="1" customFormat="1" ht="12" customHeight="1" x14ac:dyDescent="0.25">
      <c r="A76" s="49"/>
      <c r="B76" s="57" t="s">
        <v>38</v>
      </c>
      <c r="C76" s="43"/>
      <c r="D76" s="43"/>
      <c r="E76" s="43"/>
      <c r="F76" s="43"/>
      <c r="G76" s="58">
        <f>G12</f>
        <v>7000000</v>
      </c>
    </row>
    <row r="77" spans="1:9" s="1" customFormat="1" ht="12" customHeight="1" x14ac:dyDescent="0.25">
      <c r="A77" s="49"/>
      <c r="B77" s="61" t="s">
        <v>39</v>
      </c>
      <c r="C77" s="62"/>
      <c r="D77" s="62"/>
      <c r="E77" s="62"/>
      <c r="F77" s="62"/>
      <c r="G77" s="56">
        <f>G76-G75</f>
        <v>2342462.5</v>
      </c>
    </row>
    <row r="78" spans="1:9" s="1" customFormat="1" ht="12" customHeight="1" x14ac:dyDescent="0.25">
      <c r="A78" s="49"/>
      <c r="B78" s="50" t="s">
        <v>40</v>
      </c>
      <c r="C78" s="51"/>
      <c r="D78" s="51"/>
      <c r="E78" s="51"/>
      <c r="F78" s="51"/>
      <c r="G78" s="106"/>
    </row>
    <row r="79" spans="1:9" s="1" customFormat="1" ht="12.75" customHeight="1" thickBot="1" x14ac:dyDescent="0.3">
      <c r="A79" s="49"/>
      <c r="B79" s="63"/>
      <c r="C79" s="51"/>
      <c r="D79" s="51"/>
      <c r="E79" s="51"/>
      <c r="F79" s="51"/>
      <c r="G79" s="106"/>
    </row>
    <row r="80" spans="1:9" s="1" customFormat="1" ht="12" customHeight="1" x14ac:dyDescent="0.25">
      <c r="A80" s="49"/>
      <c r="B80" s="74" t="s">
        <v>41</v>
      </c>
      <c r="C80" s="75"/>
      <c r="D80" s="75"/>
      <c r="E80" s="75"/>
      <c r="F80" s="76"/>
      <c r="G80" s="106"/>
    </row>
    <row r="81" spans="1:7" s="1" customFormat="1" ht="12" customHeight="1" x14ac:dyDescent="0.25">
      <c r="A81" s="49"/>
      <c r="B81" s="77" t="s">
        <v>42</v>
      </c>
      <c r="C81" s="48"/>
      <c r="D81" s="48"/>
      <c r="E81" s="48"/>
      <c r="F81" s="78"/>
      <c r="G81" s="106"/>
    </row>
    <row r="82" spans="1:7" s="1" customFormat="1" ht="12" customHeight="1" x14ac:dyDescent="0.25">
      <c r="A82" s="49"/>
      <c r="B82" s="77" t="s">
        <v>43</v>
      </c>
      <c r="C82" s="48"/>
      <c r="D82" s="48"/>
      <c r="E82" s="48"/>
      <c r="F82" s="78"/>
      <c r="G82" s="106"/>
    </row>
    <row r="83" spans="1:7" s="1" customFormat="1" ht="12" customHeight="1" x14ac:dyDescent="0.25">
      <c r="A83" s="49"/>
      <c r="B83" s="77" t="s">
        <v>44</v>
      </c>
      <c r="C83" s="48"/>
      <c r="D83" s="48"/>
      <c r="E83" s="48"/>
      <c r="F83" s="78"/>
      <c r="G83" s="106"/>
    </row>
    <row r="84" spans="1:7" s="1" customFormat="1" ht="12" customHeight="1" x14ac:dyDescent="0.25">
      <c r="A84" s="49"/>
      <c r="B84" s="77" t="s">
        <v>45</v>
      </c>
      <c r="C84" s="48"/>
      <c r="D84" s="48"/>
      <c r="E84" s="48"/>
      <c r="F84" s="78"/>
      <c r="G84" s="106"/>
    </row>
    <row r="85" spans="1:7" s="1" customFormat="1" ht="12" customHeight="1" x14ac:dyDescent="0.25">
      <c r="A85" s="49"/>
      <c r="B85" s="77" t="s">
        <v>46</v>
      </c>
      <c r="C85" s="48"/>
      <c r="D85" s="48"/>
      <c r="E85" s="48"/>
      <c r="F85" s="78"/>
      <c r="G85" s="106"/>
    </row>
    <row r="86" spans="1:7" s="1" customFormat="1" ht="12.75" customHeight="1" thickBot="1" x14ac:dyDescent="0.3">
      <c r="A86" s="49"/>
      <c r="B86" s="79" t="s">
        <v>47</v>
      </c>
      <c r="C86" s="80"/>
      <c r="D86" s="80"/>
      <c r="E86" s="80"/>
      <c r="F86" s="81"/>
      <c r="G86" s="106"/>
    </row>
    <row r="87" spans="1:7" s="1" customFormat="1" ht="12.75" customHeight="1" x14ac:dyDescent="0.25">
      <c r="A87" s="49"/>
      <c r="B87" s="72"/>
      <c r="C87" s="48"/>
      <c r="D87" s="48"/>
      <c r="E87" s="48"/>
      <c r="F87" s="48"/>
      <c r="G87" s="106"/>
    </row>
    <row r="88" spans="1:7" s="1" customFormat="1" ht="15" customHeight="1" thickBot="1" x14ac:dyDescent="0.3">
      <c r="A88" s="49"/>
      <c r="B88" s="154" t="s">
        <v>48</v>
      </c>
      <c r="C88" s="155"/>
      <c r="D88" s="71"/>
      <c r="E88" s="44"/>
      <c r="F88" s="44"/>
      <c r="G88" s="106"/>
    </row>
    <row r="89" spans="1:7" s="1" customFormat="1" ht="12" customHeight="1" x14ac:dyDescent="0.25">
      <c r="A89" s="49"/>
      <c r="B89" s="65" t="s">
        <v>33</v>
      </c>
      <c r="C89" s="131" t="s">
        <v>49</v>
      </c>
      <c r="D89" s="132" t="s">
        <v>50</v>
      </c>
      <c r="E89" s="44"/>
      <c r="F89" s="44"/>
      <c r="G89" s="106"/>
    </row>
    <row r="90" spans="1:7" s="1" customFormat="1" ht="12" customHeight="1" x14ac:dyDescent="0.25">
      <c r="A90" s="49"/>
      <c r="B90" s="66" t="s">
        <v>51</v>
      </c>
      <c r="C90" s="45">
        <f>G34</f>
        <v>2565000</v>
      </c>
      <c r="D90" s="67">
        <f>(C90/C96)</f>
        <v>0.55072020354103424</v>
      </c>
      <c r="E90" s="44"/>
      <c r="F90" s="44"/>
      <c r="G90" s="106"/>
    </row>
    <row r="91" spans="1:7" s="1" customFormat="1" ht="12" customHeight="1" x14ac:dyDescent="0.25">
      <c r="A91" s="49"/>
      <c r="B91" s="66" t="s">
        <v>52</v>
      </c>
      <c r="C91" s="45">
        <f>G40</f>
        <v>100000</v>
      </c>
      <c r="D91" s="67">
        <f>+C91/C96</f>
        <v>2.1470573237467223E-2</v>
      </c>
      <c r="E91" s="44"/>
      <c r="F91" s="44"/>
      <c r="G91" s="106"/>
    </row>
    <row r="92" spans="1:7" s="1" customFormat="1" ht="12" customHeight="1" x14ac:dyDescent="0.25">
      <c r="A92" s="49"/>
      <c r="B92" s="66" t="s">
        <v>53</v>
      </c>
      <c r="C92" s="45">
        <f>G48</f>
        <v>200000</v>
      </c>
      <c r="D92" s="67">
        <f>(C92/C96)</f>
        <v>4.2941146474934445E-2</v>
      </c>
      <c r="E92" s="44"/>
      <c r="F92" s="44"/>
      <c r="G92" s="106"/>
    </row>
    <row r="93" spans="1:7" s="1" customFormat="1" ht="12" customHeight="1" x14ac:dyDescent="0.25">
      <c r="A93" s="49"/>
      <c r="B93" s="66" t="s">
        <v>28</v>
      </c>
      <c r="C93" s="45">
        <f>G66</f>
        <v>1570750</v>
      </c>
      <c r="D93" s="67">
        <f>(C93/C96)</f>
        <v>0.33724902912751642</v>
      </c>
      <c r="E93" s="44"/>
      <c r="F93" s="44"/>
      <c r="G93" s="106"/>
    </row>
    <row r="94" spans="1:7" s="1" customFormat="1" ht="12" customHeight="1" x14ac:dyDescent="0.25">
      <c r="A94" s="49"/>
      <c r="B94" s="66" t="s">
        <v>54</v>
      </c>
      <c r="C94" s="46">
        <f>G71</f>
        <v>0</v>
      </c>
      <c r="D94" s="67">
        <f>(C94/C96)</f>
        <v>0</v>
      </c>
      <c r="E94" s="47"/>
      <c r="F94" s="47"/>
      <c r="G94" s="106"/>
    </row>
    <row r="95" spans="1:7" s="1" customFormat="1" ht="12" customHeight="1" x14ac:dyDescent="0.25">
      <c r="A95" s="49"/>
      <c r="B95" s="66" t="s">
        <v>55</v>
      </c>
      <c r="C95" s="46">
        <f>G74</f>
        <v>221787.5</v>
      </c>
      <c r="D95" s="67">
        <f>(C95/C96)</f>
        <v>4.7619047619047616E-2</v>
      </c>
      <c r="E95" s="47"/>
      <c r="F95" s="47"/>
      <c r="G95" s="106"/>
    </row>
    <row r="96" spans="1:7" s="1" customFormat="1" ht="12.75" customHeight="1" thickBot="1" x14ac:dyDescent="0.3">
      <c r="A96" s="49"/>
      <c r="B96" s="68" t="s">
        <v>56</v>
      </c>
      <c r="C96" s="69">
        <f>SUM(C90:C95)</f>
        <v>4657537.5</v>
      </c>
      <c r="D96" s="70">
        <f>SUM(D90:D95)</f>
        <v>1</v>
      </c>
      <c r="E96" s="47"/>
      <c r="F96" s="47"/>
      <c r="G96" s="106"/>
    </row>
    <row r="97" spans="1:7" s="1" customFormat="1" ht="12" customHeight="1" x14ac:dyDescent="0.25">
      <c r="A97" s="49"/>
      <c r="B97" s="63"/>
      <c r="C97" s="51"/>
      <c r="D97" s="51"/>
      <c r="E97" s="51"/>
      <c r="F97" s="51"/>
      <c r="G97" s="106"/>
    </row>
    <row r="98" spans="1:7" s="1" customFormat="1" ht="12.75" customHeight="1" thickBot="1" x14ac:dyDescent="0.3">
      <c r="A98" s="49"/>
      <c r="B98" s="64"/>
      <c r="C98" s="51"/>
      <c r="D98" s="51"/>
      <c r="E98" s="51"/>
      <c r="F98" s="51"/>
      <c r="G98" s="106"/>
    </row>
    <row r="99" spans="1:7" s="1" customFormat="1" ht="12" customHeight="1" thickBot="1" x14ac:dyDescent="0.3">
      <c r="A99" s="49"/>
      <c r="B99" s="156" t="s">
        <v>119</v>
      </c>
      <c r="C99" s="157"/>
      <c r="D99" s="157"/>
      <c r="E99" s="158"/>
      <c r="F99" s="47"/>
      <c r="G99" s="106"/>
    </row>
    <row r="100" spans="1:7" s="1" customFormat="1" ht="12" customHeight="1" x14ac:dyDescent="0.25">
      <c r="A100" s="49"/>
      <c r="B100" s="83" t="s">
        <v>120</v>
      </c>
      <c r="C100" s="124">
        <v>20000</v>
      </c>
      <c r="D100" s="124">
        <f>G9</f>
        <v>25000</v>
      </c>
      <c r="E100" s="124">
        <v>28000</v>
      </c>
      <c r="F100" s="82"/>
      <c r="G100" s="107"/>
    </row>
    <row r="101" spans="1:7" s="1" customFormat="1" ht="12.75" customHeight="1" thickBot="1" x14ac:dyDescent="0.3">
      <c r="A101" s="49"/>
      <c r="B101" s="68" t="s">
        <v>121</v>
      </c>
      <c r="C101" s="69">
        <f>(G75/C100)</f>
        <v>232.87687500000001</v>
      </c>
      <c r="D101" s="69">
        <f>(G75/D100)</f>
        <v>186.3015</v>
      </c>
      <c r="E101" s="84">
        <f>(G75/E100)</f>
        <v>166.34062499999999</v>
      </c>
      <c r="F101" s="82"/>
      <c r="G101" s="107"/>
    </row>
    <row r="102" spans="1:7" s="1" customFormat="1" ht="15.6" customHeight="1" x14ac:dyDescent="0.25">
      <c r="A102" s="49"/>
      <c r="B102" s="73" t="s">
        <v>57</v>
      </c>
      <c r="C102" s="48"/>
      <c r="D102" s="48"/>
      <c r="E102" s="48"/>
      <c r="F102" s="48"/>
      <c r="G102" s="10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Zapallo camote</vt:lpstr>
      <vt:lpstr>'Zapallo camote'!Área_de_impresión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2022-06-16T21:32:06Z</cp:lastPrinted>
  <dcterms:created xsi:type="dcterms:W3CDTF">2020-11-27T12:49:26Z</dcterms:created>
  <dcterms:modified xsi:type="dcterms:W3CDTF">2022-06-16T21:32:11Z</dcterms:modified>
</cp:coreProperties>
</file>