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BROCOLI" sheetId="1" r:id="rId1"/>
  </sheets>
  <definedNames>
    <definedName name="_xlnm.Print_Area" localSheetId="0">BROCOLI!$A$1:$G$104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G39" i="1" l="1"/>
  <c r="G40" i="1"/>
  <c r="G41" i="1"/>
  <c r="G42" i="1"/>
  <c r="G43" i="1"/>
  <c r="G38" i="1"/>
  <c r="G22" i="1"/>
  <c r="G23" i="1"/>
  <c r="G24" i="1"/>
  <c r="G25" i="1"/>
  <c r="G26" i="1"/>
  <c r="G27" i="1"/>
  <c r="G28" i="1"/>
  <c r="G21" i="1"/>
  <c r="G12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29" i="1" l="1"/>
  <c r="C92" i="1" s="1"/>
  <c r="G72" i="1"/>
  <c r="G67" i="1"/>
  <c r="G66" i="1"/>
  <c r="G65" i="1"/>
  <c r="G51" i="1"/>
  <c r="G45" i="1"/>
  <c r="G44" i="1"/>
  <c r="G78" i="1"/>
  <c r="G73" i="1" l="1"/>
  <c r="C96" i="1"/>
  <c r="G68" i="1"/>
  <c r="C95" i="1" s="1"/>
  <c r="G46" i="1"/>
  <c r="C94" i="1" s="1"/>
  <c r="G75" i="1" l="1"/>
  <c r="G76" i="1" s="1"/>
  <c r="G77" i="1" l="1"/>
  <c r="D103" i="1" s="1"/>
  <c r="C97" i="1"/>
  <c r="C103" i="1" l="1"/>
  <c r="G79" i="1"/>
  <c r="E103" i="1"/>
  <c r="C98" i="1"/>
  <c r="D95" i="1" l="1"/>
  <c r="D92" i="1"/>
  <c r="D96" i="1"/>
  <c r="D94" i="1"/>
  <c r="D97" i="1"/>
  <c r="D98" i="1" l="1"/>
</calcChain>
</file>

<file path=xl/sharedStrings.xml><?xml version="1.0" encoding="utf-8"?>
<sst xmlns="http://schemas.openxmlformats.org/spreadsheetml/2006/main" count="186" uniqueCount="127">
  <si>
    <t>RUBRO O CULTIVO</t>
  </si>
  <si>
    <t>DESTINO PRODUCCION</t>
  </si>
  <si>
    <t>Agroindustria</t>
  </si>
  <si>
    <t>COMUNA/LOCALIDAD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</si>
  <si>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</si>
  <si>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</si>
  <si>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</si>
  <si>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</si>
  <si>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</si>
  <si>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</si>
  <si>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</si>
  <si>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</si>
  <si>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</si>
  <si>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</si>
  <si>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</si>
  <si>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</si>
  <si>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</si>
  <si>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</si>
  <si>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</si>
  <si>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</si>
  <si>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</si>
  <si>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</si>
  <si>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</si>
  <si>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</si>
  <si>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</si>
  <si>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</si>
  <si>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</si>
  <si>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</si>
  <si>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</si>
  <si>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</si>
  <si>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</si>
  <si>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</si>
  <si>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</si>
  <si>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</si>
  <si>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</si>
  <si>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</si>
  <si>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</si>
  <si>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</si>
  <si>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</si>
  <si>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</si>
  <si>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</si>
  <si>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</si>
  <si>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</si>
  <si>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</si>
  <si>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</si>
  <si>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</si>
  <si>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</si>
  <si>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</si>
  <si>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Aplicación de fertilizantes</t>
  </si>
  <si>
    <t>Acarreo de insumos</t>
  </si>
  <si>
    <t>Fertilizantes:</t>
  </si>
  <si>
    <t>Urea</t>
  </si>
  <si>
    <t>Fungicidas:</t>
  </si>
  <si>
    <t>Insecticidas:</t>
  </si>
  <si>
    <t>Terrasorb foliar</t>
  </si>
  <si>
    <t>Otros:</t>
  </si>
  <si>
    <t>mayo</t>
  </si>
  <si>
    <t>Variedad</t>
  </si>
  <si>
    <t>Nivel Tecnologico</t>
  </si>
  <si>
    <t>medio</t>
  </si>
  <si>
    <t>REGION</t>
  </si>
  <si>
    <t>Biobio</t>
  </si>
  <si>
    <t>AGENCIA DE AREA</t>
  </si>
  <si>
    <t>Los Angeles</t>
  </si>
  <si>
    <t>Los angeles</t>
  </si>
  <si>
    <t>FECHA INSUMO</t>
  </si>
  <si>
    <t>FECHA ESTIMADA PRECIO VENTA</t>
  </si>
  <si>
    <t>INGRESO ESPERADO</t>
  </si>
  <si>
    <t>FECHA COSECHA</t>
  </si>
  <si>
    <t>diciembre-marzo</t>
  </si>
  <si>
    <t>sequia-helada</t>
  </si>
  <si>
    <t>ESCENARIOS COSTO UNITARIO  ($/kg)</t>
  </si>
  <si>
    <t>un</t>
  </si>
  <si>
    <t>dic-abril</t>
  </si>
  <si>
    <t xml:space="preserve">Riego </t>
  </si>
  <si>
    <t>Transplante</t>
  </si>
  <si>
    <t>Aplicacción fitosanitarios</t>
  </si>
  <si>
    <t>Control de malezas</t>
  </si>
  <si>
    <t>Preparar terreno para la cosecha</t>
  </si>
  <si>
    <t>enero - marzo</t>
  </si>
  <si>
    <t>enero -marzo</t>
  </si>
  <si>
    <t>enero - febrero</t>
  </si>
  <si>
    <t>enero</t>
  </si>
  <si>
    <t>marzo</t>
  </si>
  <si>
    <t xml:space="preserve">marzo </t>
  </si>
  <si>
    <t>diciembre</t>
  </si>
  <si>
    <t xml:space="preserve">Aradura </t>
  </si>
  <si>
    <t>Rastraje</t>
  </si>
  <si>
    <t>Melgadura</t>
  </si>
  <si>
    <t>Acequiadura</t>
  </si>
  <si>
    <t>Cultivación y aplicación de fertilizante</t>
  </si>
  <si>
    <t>Dron, aplicación aérea</t>
  </si>
  <si>
    <t>Aplicación de fitosanitarios terrestre</t>
  </si>
  <si>
    <t>diciembre - enero</t>
  </si>
  <si>
    <t xml:space="preserve">enero </t>
  </si>
  <si>
    <t>febrero - marzo</t>
  </si>
  <si>
    <t>Planta</t>
  </si>
  <si>
    <t>Mezcla hortalicera 15 20 20</t>
  </si>
  <si>
    <t>Fertlizantes foliares</t>
  </si>
  <si>
    <t>Fosfimax  40 20</t>
  </si>
  <si>
    <t>Comet</t>
  </si>
  <si>
    <t>Mancozeb 80 WP</t>
  </si>
  <si>
    <t>Herbicidas:</t>
  </si>
  <si>
    <t>Herbadox 45 CS</t>
  </si>
  <si>
    <t xml:space="preserve">Zero 5 EC </t>
  </si>
  <si>
    <t>Karate</t>
  </si>
  <si>
    <t>enero-febrero</t>
  </si>
  <si>
    <t>enero- marzo</t>
  </si>
  <si>
    <t>noviembre- diciembre</t>
  </si>
  <si>
    <t>plantula</t>
  </si>
  <si>
    <t>kilo</t>
  </si>
  <si>
    <t>litro</t>
  </si>
  <si>
    <t>análisis</t>
  </si>
  <si>
    <t>RENDIMIENTO (u/Há.)</t>
  </si>
  <si>
    <t>Brocoli</t>
  </si>
  <si>
    <t xml:space="preserve">PRECIO ESPERADO </t>
  </si>
  <si>
    <t>Valliant</t>
  </si>
  <si>
    <r>
      <t xml:space="preserve">Cosecha </t>
    </r>
    <r>
      <rPr>
        <vertAlign val="superscript"/>
        <sz val="8"/>
        <rFont val="Arial Narrow"/>
        <family val="2"/>
      </rPr>
      <t>(3)</t>
    </r>
  </si>
  <si>
    <r>
      <t xml:space="preserve">Análisis de suelo (fertilidad completa) </t>
    </r>
    <r>
      <rPr>
        <vertAlign val="superscript"/>
        <sz val="8"/>
        <rFont val="Arial Narrow"/>
        <family val="2"/>
      </rPr>
      <t>(6)</t>
    </r>
  </si>
  <si>
    <r>
      <t>Análisis suelo</t>
    </r>
    <r>
      <rPr>
        <vertAlign val="superscript"/>
        <sz val="8"/>
        <rFont val="Arial Narrow"/>
        <family val="2"/>
      </rPr>
      <t>(3)</t>
    </r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</si>
  <si>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</si>
  <si>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</si>
  <si>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</si>
  <si>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 xml:space="preserve"> </t>
  </si>
  <si>
    <t>JM</t>
  </si>
  <si>
    <t>Rendimiento (u/hà)</t>
  </si>
  <si>
    <t>Costo unitario ($/u)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</si>
</sst>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General_)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5" fillId="0" borderId="11"/>
    <xf numFmtId="168" fontId="6" fillId="0" borderId="11"/>
  </cellStyleXfs>
  <cellXfs count="155">
    <xf numFmtId="0" fontId="0" fillId="0" borderId="0" xfId="0" applyFont="1" applyAlignment="1"/>
    <xf numFmtId="49" fontId="1" fillId="2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/>
    <xf numFmtId="164" fontId="1" fillId="2" borderId="3" xfId="0" applyNumberFormat="1" applyFont="1" applyFill="1" applyBorder="1" applyAlignment="1"/>
    <xf numFmtId="0" fontId="3" fillId="2" borderId="37" xfId="0" applyFont="1" applyFill="1" applyBorder="1" applyAlignment="1">
      <alignment horizontal="left" vertical="center" wrapText="1"/>
    </xf>
    <xf numFmtId="3" fontId="1" fillId="2" borderId="37" xfId="0" applyNumberFormat="1" applyFont="1" applyFill="1" applyBorder="1" applyAlignment="1"/>
    <xf numFmtId="49" fontId="1" fillId="2" borderId="39" xfId="0" applyNumberFormat="1" applyFont="1" applyFill="1" applyBorder="1" applyAlignment="1">
      <alignment horizontal="center"/>
    </xf>
    <xf numFmtId="3" fontId="1" fillId="2" borderId="37" xfId="0" applyNumberFormat="1" applyFont="1" applyFill="1" applyBorder="1" applyAlignment="1">
      <alignment horizontal="right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wrapText="1"/>
    </xf>
    <xf numFmtId="0" fontId="1" fillId="2" borderId="11" xfId="0" applyFont="1" applyFill="1" applyBorder="1" applyAlignment="1"/>
    <xf numFmtId="49" fontId="1" fillId="2" borderId="36" xfId="0" applyNumberFormat="1" applyFont="1" applyFill="1" applyBorder="1" applyAlignment="1">
      <alignment horizontal="right"/>
    </xf>
    <xf numFmtId="3" fontId="1" fillId="2" borderId="36" xfId="0" applyNumberFormat="1" applyFont="1" applyFill="1" applyBorder="1" applyAlignment="1">
      <alignment horizontal="right" wrapText="1"/>
    </xf>
    <xf numFmtId="49" fontId="1" fillId="2" borderId="36" xfId="0" applyNumberFormat="1" applyFont="1" applyFill="1" applyBorder="1" applyAlignment="1">
      <alignment horizontal="right" wrapText="1"/>
    </xf>
    <xf numFmtId="49" fontId="1" fillId="2" borderId="36" xfId="0" applyNumberFormat="1" applyFont="1" applyFill="1" applyBorder="1" applyAlignment="1"/>
    <xf numFmtId="0" fontId="1" fillId="2" borderId="36" xfId="0" applyFont="1" applyFill="1" applyBorder="1" applyAlignment="1"/>
    <xf numFmtId="49" fontId="1" fillId="2" borderId="36" xfId="0" applyNumberFormat="1" applyFont="1" applyFill="1" applyBorder="1" applyAlignment="1">
      <alignment horizontal="center" vertical="center" wrapText="1"/>
    </xf>
    <xf numFmtId="14" fontId="1" fillId="2" borderId="36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vertical="center" wrapText="1"/>
    </xf>
    <xf numFmtId="3" fontId="1" fillId="2" borderId="36" xfId="0" applyNumberFormat="1" applyFont="1" applyFill="1" applyBorder="1" applyAlignment="1"/>
    <xf numFmtId="0" fontId="7" fillId="0" borderId="36" xfId="1" applyFont="1" applyBorder="1" applyAlignment="1" applyProtection="1">
      <alignment horizontal="left"/>
      <protection locked="0"/>
    </xf>
    <xf numFmtId="0" fontId="7" fillId="10" borderId="36" xfId="1" applyFont="1" applyFill="1" applyBorder="1" applyAlignment="1">
      <alignment horizontal="left" indent="3"/>
    </xf>
    <xf numFmtId="0" fontId="7" fillId="10" borderId="36" xfId="1" applyFont="1" applyFill="1" applyBorder="1" applyAlignment="1" applyProtection="1">
      <alignment horizontal="left"/>
      <protection locked="0"/>
    </xf>
    <xf numFmtId="167" fontId="7" fillId="0" borderId="36" xfId="1" applyNumberFormat="1" applyFont="1" applyFill="1" applyBorder="1" applyAlignment="1" applyProtection="1">
      <alignment horizontal="center"/>
    </xf>
    <xf numFmtId="3" fontId="7" fillId="10" borderId="36" xfId="2" applyNumberFormat="1" applyFont="1" applyFill="1" applyBorder="1" applyAlignment="1">
      <alignment horizontal="center"/>
    </xf>
    <xf numFmtId="0" fontId="7" fillId="10" borderId="36" xfId="2" applyNumberFormat="1" applyFont="1" applyFill="1" applyBorder="1" applyAlignment="1" applyProtection="1">
      <alignment horizontal="left"/>
    </xf>
    <xf numFmtId="0" fontId="7" fillId="10" borderId="36" xfId="1" applyFont="1" applyFill="1" applyBorder="1" applyAlignment="1" applyProtection="1">
      <alignment horizontal="center"/>
    </xf>
    <xf numFmtId="0" fontId="9" fillId="10" borderId="36" xfId="2" applyNumberFormat="1" applyFont="1" applyFill="1" applyBorder="1" applyAlignment="1" applyProtection="1">
      <alignment horizontal="left"/>
    </xf>
    <xf numFmtId="168" fontId="7" fillId="10" borderId="36" xfId="2" applyFont="1" applyFill="1" applyBorder="1" applyAlignment="1">
      <alignment horizontal="center"/>
    </xf>
    <xf numFmtId="0" fontId="7" fillId="10" borderId="36" xfId="2" applyNumberFormat="1" applyFont="1" applyFill="1" applyBorder="1" applyAlignment="1">
      <alignment horizontal="left"/>
    </xf>
    <xf numFmtId="0" fontId="7" fillId="10" borderId="36" xfId="1" applyFont="1" applyFill="1" applyBorder="1" applyAlignment="1">
      <alignment horizontal="left"/>
    </xf>
    <xf numFmtId="0" fontId="9" fillId="10" borderId="36" xfId="1" applyFont="1" applyFill="1" applyBorder="1" applyAlignment="1" applyProtection="1">
      <alignment horizontal="left"/>
    </xf>
    <xf numFmtId="0" fontId="9" fillId="10" borderId="36" xfId="1" applyFont="1" applyFill="1" applyBorder="1" applyAlignment="1" applyProtection="1">
      <alignment horizontal="left" vertical="top"/>
    </xf>
    <xf numFmtId="0" fontId="7" fillId="10" borderId="36" xfId="1" applyFont="1" applyFill="1" applyBorder="1" applyAlignment="1" applyProtection="1">
      <alignment vertical="top"/>
    </xf>
    <xf numFmtId="0" fontId="7" fillId="0" borderId="36" xfId="1" applyFont="1" applyBorder="1" applyAlignment="1" applyProtection="1">
      <alignment horizontal="left" vertical="top"/>
      <protection locked="0"/>
    </xf>
    <xf numFmtId="167" fontId="7" fillId="10" borderId="36" xfId="2" applyNumberFormat="1" applyFont="1" applyFill="1" applyBorder="1" applyAlignment="1" applyProtection="1">
      <alignment horizontal="right"/>
      <protection locked="0"/>
    </xf>
    <xf numFmtId="3" fontId="7" fillId="10" borderId="36" xfId="1" applyNumberFormat="1" applyFont="1" applyFill="1" applyBorder="1" applyAlignment="1" applyProtection="1">
      <alignment horizontal="right"/>
      <protection locked="0"/>
    </xf>
    <xf numFmtId="0" fontId="9" fillId="10" borderId="36" xfId="2" applyNumberFormat="1" applyFont="1" applyFill="1" applyBorder="1" applyAlignment="1" applyProtection="1">
      <protection locked="0"/>
    </xf>
    <xf numFmtId="0" fontId="7" fillId="10" borderId="36" xfId="2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41" xfId="0" applyFont="1" applyFill="1" applyBorder="1" applyAlignment="1"/>
    <xf numFmtId="49" fontId="11" fillId="3" borderId="11" xfId="0" applyNumberFormat="1" applyFont="1" applyFill="1" applyBorder="1" applyAlignment="1">
      <alignment vertical="center" wrapText="1"/>
    </xf>
    <xf numFmtId="0" fontId="1" fillId="2" borderId="45" xfId="0" applyFont="1" applyFill="1" applyBorder="1" applyAlignment="1"/>
    <xf numFmtId="0" fontId="1" fillId="2" borderId="42" xfId="0" applyFont="1" applyFill="1" applyBorder="1" applyAlignment="1">
      <alignment wrapText="1"/>
    </xf>
    <xf numFmtId="14" fontId="1" fillId="2" borderId="42" xfId="0" applyNumberFormat="1" applyFont="1" applyFill="1" applyBorder="1" applyAlignment="1"/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justify" wrapText="1"/>
    </xf>
    <xf numFmtId="0" fontId="1" fillId="2" borderId="43" xfId="0" applyFont="1" applyFill="1" applyBorder="1" applyAlignment="1"/>
    <xf numFmtId="0" fontId="1" fillId="2" borderId="44" xfId="0" applyFont="1" applyFill="1" applyBorder="1" applyAlignment="1">
      <alignment horizontal="left"/>
    </xf>
    <xf numFmtId="0" fontId="1" fillId="2" borderId="44" xfId="0" applyFont="1" applyFill="1" applyBorder="1" applyAlignment="1"/>
    <xf numFmtId="49" fontId="11" fillId="5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3" fontId="1" fillId="2" borderId="8" xfId="0" applyNumberFormat="1" applyFont="1" applyFill="1" applyBorder="1" applyAlignment="1"/>
    <xf numFmtId="49" fontId="11" fillId="3" borderId="38" xfId="0" applyNumberFormat="1" applyFont="1" applyFill="1" applyBorder="1" applyAlignment="1">
      <alignment horizontal="center" vertical="center"/>
    </xf>
    <xf numFmtId="49" fontId="11" fillId="3" borderId="38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/>
    <xf numFmtId="0" fontId="1" fillId="2" borderId="8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3" fontId="2" fillId="3" borderId="9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3" fontId="1" fillId="2" borderId="13" xfId="0" applyNumberFormat="1" applyFont="1" applyFill="1" applyBorder="1" applyAlignment="1"/>
    <xf numFmtId="49" fontId="1" fillId="2" borderId="11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165" fontId="11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9" fontId="3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49" fontId="1" fillId="2" borderId="27" xfId="0" applyNumberFormat="1" applyFont="1" applyFill="1" applyBorder="1" applyAlignment="1">
      <alignment vertical="center"/>
    </xf>
    <xf numFmtId="0" fontId="1" fillId="2" borderId="28" xfId="0" applyFont="1" applyFill="1" applyBorder="1" applyAlignment="1"/>
    <xf numFmtId="49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0" fontId="1" fillId="9" borderId="23" xfId="0" applyFont="1" applyFill="1" applyBorder="1" applyAlignment="1"/>
    <xf numFmtId="0" fontId="1" fillId="7" borderId="11" xfId="0" applyFont="1" applyFill="1" applyBorder="1" applyAlignment="1"/>
    <xf numFmtId="49" fontId="3" fillId="8" borderId="14" xfId="0" applyNumberFormat="1" applyFont="1" applyFill="1" applyBorder="1" applyAlignment="1">
      <alignment vertical="center"/>
    </xf>
    <xf numFmtId="49" fontId="3" fillId="8" borderId="12" xfId="0" applyNumberFormat="1" applyFont="1" applyFill="1" applyBorder="1" applyAlignment="1">
      <alignment vertical="center"/>
    </xf>
    <xf numFmtId="49" fontId="1" fillId="8" borderId="15" xfId="0" applyNumberFormat="1" applyFont="1" applyFill="1" applyBorder="1" applyAlignment="1"/>
    <xf numFmtId="49" fontId="3" fillId="2" borderId="16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9" fontId="1" fillId="2" borderId="17" xfId="0" applyNumberFormat="1" applyFont="1" applyFill="1" applyBorder="1" applyAlignment="1"/>
    <xf numFmtId="0" fontId="3" fillId="2" borderId="3" xfId="0" applyNumberFormat="1" applyFont="1" applyFill="1" applyBorder="1" applyAlignment="1">
      <alignment vertical="center"/>
    </xf>
    <xf numFmtId="166" fontId="3" fillId="2" borderId="3" xfId="0" applyNumberFormat="1" applyFont="1" applyFill="1" applyBorder="1" applyAlignment="1">
      <alignment vertical="center"/>
    </xf>
    <xf numFmtId="0" fontId="11" fillId="7" borderId="11" xfId="0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166" fontId="3" fillId="8" borderId="19" xfId="0" applyNumberFormat="1" applyFont="1" applyFill="1" applyBorder="1" applyAlignment="1">
      <alignment vertical="center"/>
    </xf>
    <xf numFmtId="9" fontId="3" fillId="8" borderId="20" xfId="0" applyNumberFormat="1" applyFont="1" applyFill="1" applyBorder="1" applyAlignment="1">
      <alignment vertical="center"/>
    </xf>
    <xf numFmtId="0" fontId="11" fillId="9" borderId="10" xfId="0" applyFont="1" applyFill="1" applyBorder="1" applyAlignment="1">
      <alignment vertical="center"/>
    </xf>
    <xf numFmtId="49" fontId="4" fillId="9" borderId="11" xfId="0" applyNumberFormat="1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9" borderId="32" xfId="0" applyFont="1" applyFill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165" fontId="3" fillId="2" borderId="11" xfId="0" applyNumberFormat="1" applyFont="1" applyFill="1" applyBorder="1" applyAlignment="1">
      <alignment vertical="center"/>
    </xf>
    <xf numFmtId="166" fontId="3" fillId="8" borderId="20" xfId="0" applyNumberFormat="1" applyFont="1" applyFill="1" applyBorder="1" applyAlignment="1">
      <alignment vertical="center"/>
    </xf>
    <xf numFmtId="3" fontId="1" fillId="2" borderId="44" xfId="0" applyNumberFormat="1" applyFont="1" applyFill="1" applyBorder="1" applyAlignment="1"/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11" fillId="5" borderId="38" xfId="0" applyNumberFormat="1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11" fillId="3" borderId="11" xfId="0" applyNumberFormat="1" applyFont="1" applyFill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/>
    </xf>
    <xf numFmtId="167" fontId="7" fillId="10" borderId="36" xfId="1" applyNumberFormat="1" applyFont="1" applyFill="1" applyBorder="1" applyAlignment="1" applyProtection="1">
      <alignment horizontal="right"/>
      <protection locked="0"/>
    </xf>
    <xf numFmtId="167" fontId="7" fillId="10" borderId="36" xfId="1" applyNumberFormat="1" applyFont="1" applyFill="1" applyBorder="1" applyAlignment="1">
      <alignment horizontal="right"/>
    </xf>
    <xf numFmtId="3" fontId="7" fillId="10" borderId="36" xfId="1" applyNumberFormat="1" applyFont="1" applyFill="1" applyBorder="1" applyAlignment="1">
      <alignment horizontal="right"/>
    </xf>
    <xf numFmtId="0" fontId="2" fillId="3" borderId="40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right" vertical="center"/>
    </xf>
    <xf numFmtId="164" fontId="7" fillId="10" borderId="36" xfId="1" applyNumberFormat="1" applyFont="1" applyFill="1" applyBorder="1" applyAlignment="1" applyProtection="1">
      <alignment horizontal="right"/>
    </xf>
    <xf numFmtId="164" fontId="7" fillId="10" borderId="36" xfId="2" applyNumberFormat="1" applyFont="1" applyFill="1" applyBorder="1" applyAlignment="1" applyProtection="1">
      <alignment horizontal="right"/>
    </xf>
    <xf numFmtId="167" fontId="7" fillId="0" borderId="36" xfId="1" applyNumberFormat="1" applyFont="1" applyBorder="1" applyAlignment="1" applyProtection="1">
      <alignment horizontal="right"/>
      <protection locked="0"/>
    </xf>
    <xf numFmtId="3" fontId="7" fillId="10" borderId="36" xfId="1" applyNumberFormat="1" applyFont="1" applyFill="1" applyBorder="1" applyAlignment="1" applyProtection="1">
      <alignment horizontal="right"/>
    </xf>
    <xf numFmtId="3" fontId="7" fillId="0" borderId="36" xfId="1" applyNumberFormat="1" applyFont="1" applyBorder="1" applyAlignment="1" applyProtection="1">
      <alignment horizontal="right"/>
      <protection locked="0"/>
    </xf>
    <xf numFmtId="3" fontId="3" fillId="8" borderId="34" xfId="0" applyNumberFormat="1" applyFont="1" applyFill="1" applyBorder="1" applyAlignment="1">
      <alignment vertical="center"/>
    </xf>
    <xf numFmtId="3" fontId="3" fillId="8" borderId="35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165" fontId="11" fillId="5" borderId="11" xfId="0" applyNumberFormat="1" applyFont="1" applyFill="1" applyBorder="1" applyAlignment="1">
      <alignment vertical="center"/>
    </xf>
    <xf numFmtId="49" fontId="11" fillId="3" borderId="11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5" fontId="11" fillId="3" borderId="11" xfId="0" applyNumberFormat="1" applyFont="1" applyFill="1" applyBorder="1" applyAlignment="1">
      <alignment vertical="center"/>
    </xf>
    <xf numFmtId="165" fontId="11" fillId="6" borderId="11" xfId="0" applyNumberFormat="1" applyFont="1" applyFill="1" applyBorder="1" applyAlignment="1">
      <alignment vertical="center"/>
    </xf>
    <xf numFmtId="49" fontId="4" fillId="9" borderId="21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49" fontId="1" fillId="2" borderId="36" xfId="0" applyNumberFormat="1" applyFont="1" applyFill="1" applyBorder="1" applyAlignment="1">
      <alignment wrapText="1"/>
    </xf>
    <xf numFmtId="0" fontId="1" fillId="2" borderId="36" xfId="0" applyFont="1" applyFill="1" applyBorder="1" applyAlignment="1">
      <alignment wrapText="1"/>
    </xf>
    <xf numFmtId="49" fontId="2" fillId="3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49" fontId="1" fillId="2" borderId="36" xfId="0" applyNumberFormat="1" applyFont="1" applyFill="1" applyBorder="1" applyAlignment="1"/>
    <xf numFmtId="0" fontId="1" fillId="2" borderId="36" xfId="0" applyFont="1" applyFill="1" applyBorder="1" applyAlignment="1"/>
    <xf numFmtId="49" fontId="12" fillId="3" borderId="11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4" fontId="7" fillId="10" borderId="36" xfId="1" applyNumberFormat="1" applyFont="1" applyFill="1" applyBorder="1" applyAlignment="1" applyProtection="1">
      <alignment horizontal="right"/>
      <protection locked="0"/>
    </xf>
  </cellXfs>
  <cellStyles count="3"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6591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T104"/>
  <sheetViews>
    <sheetView showGridLines="0" tabSelected="1" workbookViewId="0">
      <selection activeCell="I100" sqref="I100"/>
    </sheetView>
  </sheetViews>
  <sheetFormatPr baseColWidth="10" defaultColWidth="10.85546875" defaultRowHeight="11.25" customHeight="1" x14ac:dyDescent="0.25"/>
  <cols>
    <col min="1" max="1" width="10.85546875" style="46"/>
    <col min="2" max="2" width="30" style="45" customWidth="1"/>
    <col min="3" max="3" width="19.42578125" style="45" customWidth="1"/>
    <col min="4" max="4" width="9.42578125" style="45" customWidth="1"/>
    <col min="5" max="5" width="16.5703125" style="45" customWidth="1"/>
    <col min="6" max="6" width="11" style="45" customWidth="1"/>
    <col min="7" max="7" width="12.42578125" style="45" customWidth="1"/>
    <col min="8" max="254" width="10.85546875" style="45" customWidth="1"/>
    <col min="255" max="16384" width="10.85546875" style="46"/>
  </cols>
  <sheetData>
    <row r="2" spans="2:7" ht="15" customHeight="1" x14ac:dyDescent="0.25">
      <c r="B2" s="44"/>
      <c r="C2" s="44"/>
      <c r="D2" s="44"/>
      <c r="E2" s="44"/>
      <c r="F2" s="44"/>
      <c r="G2" s="44"/>
    </row>
    <row r="3" spans="2:7" ht="15" customHeight="1" x14ac:dyDescent="0.25">
      <c r="B3" s="44"/>
      <c r="C3" s="44"/>
      <c r="D3" s="44"/>
      <c r="E3" s="44"/>
      <c r="F3" s="44"/>
      <c r="G3" s="44"/>
    </row>
    <row r="4" spans="2:7" ht="15" customHeight="1" x14ac:dyDescent="0.25">
      <c r="B4" s="44"/>
      <c r="C4" s="44"/>
      <c r="D4" s="44"/>
      <c r="E4" s="44"/>
      <c r="F4" s="44"/>
      <c r="G4" s="44"/>
    </row>
    <row r="5" spans="2:7" ht="15" customHeight="1" x14ac:dyDescent="0.25">
      <c r="B5" s="44"/>
      <c r="C5" s="44"/>
      <c r="D5" s="44"/>
      <c r="E5" s="44"/>
      <c r="F5" s="44"/>
      <c r="G5" s="44"/>
    </row>
    <row r="6" spans="2:7" ht="15" customHeight="1" x14ac:dyDescent="0.25">
      <c r="B6" s="44"/>
      <c r="C6" s="44"/>
      <c r="D6" s="44"/>
      <c r="E6" s="44"/>
      <c r="F6" s="44"/>
      <c r="G6" s="44"/>
    </row>
    <row r="7" spans="2:7" ht="15" customHeight="1" x14ac:dyDescent="0.25">
      <c r="B7" s="44"/>
      <c r="C7" s="44"/>
      <c r="D7" s="44"/>
      <c r="E7" s="44"/>
      <c r="F7" s="44"/>
      <c r="G7" s="44"/>
    </row>
    <row r="8" spans="2:7" ht="15" customHeight="1" x14ac:dyDescent="0.25">
      <c r="B8" s="47"/>
      <c r="C8" s="47"/>
      <c r="D8" s="44"/>
      <c r="E8" s="47"/>
      <c r="F8" s="47"/>
      <c r="G8" s="47"/>
    </row>
    <row r="9" spans="2:7" ht="12" customHeight="1" x14ac:dyDescent="0.25">
      <c r="B9" s="48" t="s">
        <v>0</v>
      </c>
      <c r="C9" s="15" t="s">
        <v>114</v>
      </c>
      <c r="D9" s="49"/>
      <c r="E9" s="148" t="s">
        <v>113</v>
      </c>
      <c r="F9" s="149"/>
      <c r="G9" s="23">
        <v>35000</v>
      </c>
    </row>
    <row r="10" spans="2:7" ht="12.75" x14ac:dyDescent="0.25">
      <c r="B10" s="22" t="s">
        <v>57</v>
      </c>
      <c r="C10" s="20" t="s">
        <v>116</v>
      </c>
      <c r="D10" s="49"/>
      <c r="E10" s="146" t="s">
        <v>66</v>
      </c>
      <c r="F10" s="147"/>
      <c r="G10" s="15" t="s">
        <v>83</v>
      </c>
    </row>
    <row r="11" spans="2:7" ht="18" customHeight="1" x14ac:dyDescent="0.25">
      <c r="B11" s="22" t="s">
        <v>58</v>
      </c>
      <c r="C11" s="15" t="s">
        <v>59</v>
      </c>
      <c r="D11" s="49"/>
      <c r="E11" s="146" t="s">
        <v>115</v>
      </c>
      <c r="F11" s="147"/>
      <c r="G11" s="23">
        <v>180</v>
      </c>
    </row>
    <row r="12" spans="2:7" ht="11.25" customHeight="1" x14ac:dyDescent="0.25">
      <c r="B12" s="22" t="s">
        <v>60</v>
      </c>
      <c r="C12" s="17" t="s">
        <v>61</v>
      </c>
      <c r="D12" s="49"/>
      <c r="E12" s="18" t="s">
        <v>67</v>
      </c>
      <c r="F12" s="19"/>
      <c r="G12" s="16">
        <f>+G9*G11</f>
        <v>6300000</v>
      </c>
    </row>
    <row r="13" spans="2:7" ht="11.25" customHeight="1" x14ac:dyDescent="0.25">
      <c r="B13" s="22" t="s">
        <v>62</v>
      </c>
      <c r="C13" s="15" t="s">
        <v>63</v>
      </c>
      <c r="D13" s="49"/>
      <c r="E13" s="146" t="s">
        <v>1</v>
      </c>
      <c r="F13" s="147"/>
      <c r="G13" s="15" t="s">
        <v>2</v>
      </c>
    </row>
    <row r="14" spans="2:7" ht="13.5" customHeight="1" x14ac:dyDescent="0.25">
      <c r="B14" s="22" t="s">
        <v>3</v>
      </c>
      <c r="C14" s="15" t="s">
        <v>64</v>
      </c>
      <c r="D14" s="49"/>
      <c r="E14" s="146" t="s">
        <v>68</v>
      </c>
      <c r="F14" s="147"/>
      <c r="G14" s="15" t="s">
        <v>69</v>
      </c>
    </row>
    <row r="15" spans="2:7" ht="12.75" x14ac:dyDescent="0.25">
      <c r="B15" s="22" t="s">
        <v>65</v>
      </c>
      <c r="C15" s="21">
        <v>44727</v>
      </c>
      <c r="D15" s="49"/>
      <c r="E15" s="150" t="s">
        <v>4</v>
      </c>
      <c r="F15" s="151"/>
      <c r="G15" s="17" t="s">
        <v>70</v>
      </c>
    </row>
    <row r="16" spans="2:7" ht="12" customHeight="1" x14ac:dyDescent="0.25">
      <c r="B16" s="50"/>
      <c r="C16" s="51"/>
      <c r="D16" s="47"/>
      <c r="E16" s="52"/>
      <c r="F16" s="52"/>
      <c r="G16" s="53"/>
    </row>
    <row r="17" spans="2:7" ht="12" customHeight="1" x14ac:dyDescent="0.25">
      <c r="B17" s="152" t="s">
        <v>5</v>
      </c>
      <c r="C17" s="153"/>
      <c r="D17" s="153"/>
      <c r="E17" s="153"/>
      <c r="F17" s="153"/>
      <c r="G17" s="153"/>
    </row>
    <row r="18" spans="2:7" ht="12" customHeight="1" x14ac:dyDescent="0.25">
      <c r="B18" s="54"/>
      <c r="C18" s="55"/>
      <c r="D18" s="55"/>
      <c r="E18" s="55"/>
      <c r="F18" s="56"/>
      <c r="G18" s="56"/>
    </row>
    <row r="19" spans="2:7" ht="12" customHeight="1" x14ac:dyDescent="0.25">
      <c r="B19" s="118" t="s">
        <v>6</v>
      </c>
      <c r="C19" s="119"/>
      <c r="D19" s="120"/>
      <c r="E19" s="120"/>
      <c r="F19" s="120"/>
      <c r="G19" s="120"/>
    </row>
    <row r="20" spans="2:7" ht="24" customHeight="1" x14ac:dyDescent="0.25">
      <c r="B20" s="121" t="s">
        <v>7</v>
      </c>
      <c r="C20" s="121" t="s">
        <v>8</v>
      </c>
      <c r="D20" s="121" t="s">
        <v>9</v>
      </c>
      <c r="E20" s="121" t="s">
        <v>10</v>
      </c>
      <c r="F20" s="121" t="s">
        <v>11</v>
      </c>
      <c r="G20" s="121" t="s">
        <v>12</v>
      </c>
    </row>
    <row r="21" spans="2:7" ht="12.75" customHeight="1" x14ac:dyDescent="0.25">
      <c r="B21" s="24" t="s">
        <v>74</v>
      </c>
      <c r="C21" s="122" t="s">
        <v>122</v>
      </c>
      <c r="D21" s="123">
        <v>9</v>
      </c>
      <c r="E21" s="25" t="s">
        <v>79</v>
      </c>
      <c r="F21" s="16">
        <v>20000</v>
      </c>
      <c r="G21" s="16">
        <f>+D21*F21</f>
        <v>180000</v>
      </c>
    </row>
    <row r="22" spans="2:7" ht="12.75" customHeight="1" x14ac:dyDescent="0.25">
      <c r="B22" s="26" t="s">
        <v>49</v>
      </c>
      <c r="C22" s="122" t="s">
        <v>122</v>
      </c>
      <c r="D22" s="123">
        <v>2</v>
      </c>
      <c r="E22" s="25" t="s">
        <v>80</v>
      </c>
      <c r="F22" s="16">
        <v>20000</v>
      </c>
      <c r="G22" s="16">
        <f t="shared" ref="G22:G28" si="0">+D22*F22</f>
        <v>40000</v>
      </c>
    </row>
    <row r="23" spans="2:7" ht="12.75" customHeight="1" x14ac:dyDescent="0.25">
      <c r="B23" s="26" t="s">
        <v>48</v>
      </c>
      <c r="C23" s="122" t="s">
        <v>122</v>
      </c>
      <c r="D23" s="123">
        <v>2</v>
      </c>
      <c r="E23" s="25" t="s">
        <v>81</v>
      </c>
      <c r="F23" s="16">
        <v>20000</v>
      </c>
      <c r="G23" s="16">
        <f t="shared" si="0"/>
        <v>40000</v>
      </c>
    </row>
    <row r="24" spans="2:7" ht="12.75" customHeight="1" x14ac:dyDescent="0.25">
      <c r="B24" s="26" t="s">
        <v>75</v>
      </c>
      <c r="C24" s="122" t="s">
        <v>122</v>
      </c>
      <c r="D24" s="123">
        <v>1</v>
      </c>
      <c r="E24" s="25" t="s">
        <v>85</v>
      </c>
      <c r="F24" s="16">
        <v>200000</v>
      </c>
      <c r="G24" s="16">
        <f t="shared" si="0"/>
        <v>200000</v>
      </c>
    </row>
    <row r="25" spans="2:7" ht="12.75" customHeight="1" x14ac:dyDescent="0.25">
      <c r="B25" s="26" t="s">
        <v>76</v>
      </c>
      <c r="C25" s="122" t="s">
        <v>122</v>
      </c>
      <c r="D25" s="123">
        <v>3</v>
      </c>
      <c r="E25" s="25" t="s">
        <v>79</v>
      </c>
      <c r="F25" s="16">
        <v>20000</v>
      </c>
      <c r="G25" s="16">
        <f t="shared" si="0"/>
        <v>60000</v>
      </c>
    </row>
    <row r="26" spans="2:7" ht="12.75" customHeight="1" x14ac:dyDescent="0.25">
      <c r="B26" s="26" t="s">
        <v>77</v>
      </c>
      <c r="C26" s="122" t="s">
        <v>122</v>
      </c>
      <c r="D26" s="123">
        <v>8</v>
      </c>
      <c r="E26" s="25" t="s">
        <v>79</v>
      </c>
      <c r="F26" s="16">
        <v>20000</v>
      </c>
      <c r="G26" s="16">
        <f t="shared" si="0"/>
        <v>160000</v>
      </c>
    </row>
    <row r="27" spans="2:7" ht="12.75" customHeight="1" x14ac:dyDescent="0.25">
      <c r="B27" s="26" t="s">
        <v>78</v>
      </c>
      <c r="C27" s="122" t="s">
        <v>122</v>
      </c>
      <c r="D27" s="123">
        <v>1</v>
      </c>
      <c r="E27" s="25" t="s">
        <v>83</v>
      </c>
      <c r="F27" s="16">
        <v>20000</v>
      </c>
      <c r="G27" s="16">
        <f t="shared" si="0"/>
        <v>20000</v>
      </c>
    </row>
    <row r="28" spans="2:7" ht="11.25" customHeight="1" x14ac:dyDescent="0.25">
      <c r="B28" s="26" t="s">
        <v>117</v>
      </c>
      <c r="C28" s="122" t="s">
        <v>8</v>
      </c>
      <c r="D28" s="125">
        <v>35000</v>
      </c>
      <c r="E28" s="25" t="s">
        <v>84</v>
      </c>
      <c r="F28" s="16">
        <v>40</v>
      </c>
      <c r="G28" s="16">
        <f t="shared" si="0"/>
        <v>1400000</v>
      </c>
    </row>
    <row r="29" spans="2:7" ht="12.75" customHeight="1" x14ac:dyDescent="0.25">
      <c r="B29" s="114" t="s">
        <v>13</v>
      </c>
      <c r="C29" s="115"/>
      <c r="D29" s="115"/>
      <c r="E29" s="115"/>
      <c r="F29" s="116"/>
      <c r="G29" s="117">
        <f>SUM(G21:G28)</f>
        <v>2100000</v>
      </c>
    </row>
    <row r="30" spans="2:7" ht="12" customHeight="1" x14ac:dyDescent="0.25">
      <c r="B30" s="54"/>
      <c r="C30" s="56"/>
      <c r="D30" s="56"/>
      <c r="E30" s="56"/>
      <c r="F30" s="113"/>
      <c r="G30" s="113"/>
    </row>
    <row r="31" spans="2:7" ht="12" customHeight="1" x14ac:dyDescent="0.25">
      <c r="B31" s="57" t="s">
        <v>14</v>
      </c>
      <c r="C31" s="58"/>
      <c r="D31" s="59"/>
      <c r="E31" s="59"/>
      <c r="F31" s="60"/>
      <c r="G31" s="60"/>
    </row>
    <row r="32" spans="2:7" ht="24" customHeight="1" x14ac:dyDescent="0.25">
      <c r="B32" s="66" t="s">
        <v>7</v>
      </c>
      <c r="C32" s="67" t="s">
        <v>8</v>
      </c>
      <c r="D32" s="67" t="s">
        <v>9</v>
      </c>
      <c r="E32" s="66" t="s">
        <v>10</v>
      </c>
      <c r="F32" s="67" t="s">
        <v>11</v>
      </c>
      <c r="G32" s="66" t="s">
        <v>12</v>
      </c>
    </row>
    <row r="33" spans="2:7" ht="12" customHeight="1" x14ac:dyDescent="0.25">
      <c r="B33" s="127"/>
      <c r="C33" s="128" t="s">
        <v>123</v>
      </c>
      <c r="D33" s="129">
        <v>0</v>
      </c>
      <c r="E33" s="128"/>
      <c r="F33" s="127">
        <v>0</v>
      </c>
      <c r="G33" s="127">
        <v>0</v>
      </c>
    </row>
    <row r="34" spans="2:7" ht="12" customHeight="1" x14ac:dyDescent="0.25">
      <c r="B34" s="11" t="s">
        <v>15</v>
      </c>
      <c r="C34" s="12"/>
      <c r="D34" s="12"/>
      <c r="E34" s="12"/>
      <c r="F34" s="126"/>
      <c r="G34" s="126"/>
    </row>
    <row r="35" spans="2:7" ht="12" customHeight="1" x14ac:dyDescent="0.25">
      <c r="B35" s="63"/>
      <c r="C35" s="64"/>
      <c r="D35" s="64"/>
      <c r="E35" s="64"/>
      <c r="F35" s="65"/>
      <c r="G35" s="65"/>
    </row>
    <row r="36" spans="2:7" ht="12" customHeight="1" x14ac:dyDescent="0.25">
      <c r="B36" s="57" t="s">
        <v>16</v>
      </c>
      <c r="C36" s="58"/>
      <c r="D36" s="59"/>
      <c r="E36" s="59"/>
      <c r="F36" s="60"/>
      <c r="G36" s="60"/>
    </row>
    <row r="37" spans="2:7" ht="24" customHeight="1" x14ac:dyDescent="0.25">
      <c r="B37" s="66" t="s">
        <v>7</v>
      </c>
      <c r="C37" s="66" t="s">
        <v>8</v>
      </c>
      <c r="D37" s="66" t="s">
        <v>9</v>
      </c>
      <c r="E37" s="66" t="s">
        <v>10</v>
      </c>
      <c r="F37" s="67" t="s">
        <v>11</v>
      </c>
      <c r="G37" s="68" t="s">
        <v>12</v>
      </c>
    </row>
    <row r="38" spans="2:7" ht="12.75" customHeight="1" x14ac:dyDescent="0.25">
      <c r="B38" s="26" t="s">
        <v>86</v>
      </c>
      <c r="C38" s="27" t="s">
        <v>124</v>
      </c>
      <c r="D38" s="154">
        <v>0.25</v>
      </c>
      <c r="E38" s="25" t="s">
        <v>93</v>
      </c>
      <c r="F38" s="28">
        <v>320000</v>
      </c>
      <c r="G38" s="10">
        <f>+D38*F38</f>
        <v>80000</v>
      </c>
    </row>
    <row r="39" spans="2:7" ht="12.75" customHeight="1" x14ac:dyDescent="0.25">
      <c r="B39" s="26" t="s">
        <v>87</v>
      </c>
      <c r="C39" s="27" t="s">
        <v>124</v>
      </c>
      <c r="D39" s="154">
        <v>0.25</v>
      </c>
      <c r="E39" s="25" t="s">
        <v>93</v>
      </c>
      <c r="F39" s="28">
        <v>280000</v>
      </c>
      <c r="G39" s="10">
        <f t="shared" ref="G39:G43" si="1">+D39*F39</f>
        <v>70000</v>
      </c>
    </row>
    <row r="40" spans="2:7" ht="12.75" customHeight="1" x14ac:dyDescent="0.25">
      <c r="B40" s="26" t="s">
        <v>88</v>
      </c>
      <c r="C40" s="27" t="s">
        <v>124</v>
      </c>
      <c r="D40" s="154">
        <v>0.125</v>
      </c>
      <c r="E40" s="25" t="s">
        <v>94</v>
      </c>
      <c r="F40" s="28">
        <v>320000</v>
      </c>
      <c r="G40" s="10">
        <f t="shared" si="1"/>
        <v>40000</v>
      </c>
    </row>
    <row r="41" spans="2:7" ht="12.75" customHeight="1" x14ac:dyDescent="0.25">
      <c r="B41" s="26" t="s">
        <v>89</v>
      </c>
      <c r="C41" s="27" t="s">
        <v>124</v>
      </c>
      <c r="D41" s="154">
        <v>0.25</v>
      </c>
      <c r="E41" s="25" t="s">
        <v>81</v>
      </c>
      <c r="F41" s="28">
        <v>72000</v>
      </c>
      <c r="G41" s="10">
        <f t="shared" si="1"/>
        <v>18000</v>
      </c>
    </row>
    <row r="42" spans="2:7" ht="12.75" customHeight="1" x14ac:dyDescent="0.25">
      <c r="B42" s="26" t="s">
        <v>90</v>
      </c>
      <c r="C42" s="27" t="s">
        <v>124</v>
      </c>
      <c r="D42" s="154">
        <v>0.25</v>
      </c>
      <c r="E42" s="25" t="s">
        <v>81</v>
      </c>
      <c r="F42" s="28">
        <v>240000</v>
      </c>
      <c r="G42" s="10">
        <f t="shared" si="1"/>
        <v>60000</v>
      </c>
    </row>
    <row r="43" spans="2:7" ht="12.75" customHeight="1" x14ac:dyDescent="0.25">
      <c r="B43" s="26" t="s">
        <v>49</v>
      </c>
      <c r="C43" s="27" t="s">
        <v>124</v>
      </c>
      <c r="D43" s="154">
        <v>0.25</v>
      </c>
      <c r="E43" s="25" t="s">
        <v>79</v>
      </c>
      <c r="F43" s="28">
        <v>320000</v>
      </c>
      <c r="G43" s="10">
        <f t="shared" si="1"/>
        <v>80000</v>
      </c>
    </row>
    <row r="44" spans="2:7" ht="12.75" customHeight="1" x14ac:dyDescent="0.25">
      <c r="B44" s="26" t="s">
        <v>91</v>
      </c>
      <c r="C44" s="27" t="s">
        <v>124</v>
      </c>
      <c r="D44" s="154">
        <v>0.125</v>
      </c>
      <c r="E44" s="25" t="s">
        <v>95</v>
      </c>
      <c r="F44" s="28">
        <v>240000</v>
      </c>
      <c r="G44" s="10">
        <f t="shared" ref="G44:G45" si="2">(D44*F44)</f>
        <v>30000</v>
      </c>
    </row>
    <row r="45" spans="2:7" ht="12.75" customHeight="1" x14ac:dyDescent="0.25">
      <c r="B45" s="26" t="s">
        <v>92</v>
      </c>
      <c r="C45" s="27" t="s">
        <v>124</v>
      </c>
      <c r="D45" s="154">
        <v>0.375</v>
      </c>
      <c r="E45" s="25" t="s">
        <v>79</v>
      </c>
      <c r="F45" s="28">
        <v>200000</v>
      </c>
      <c r="G45" s="10">
        <f t="shared" si="2"/>
        <v>75000</v>
      </c>
    </row>
    <row r="46" spans="2:7" ht="12.75" customHeight="1" x14ac:dyDescent="0.25">
      <c r="B46" s="11" t="s">
        <v>17</v>
      </c>
      <c r="C46" s="12"/>
      <c r="D46" s="12"/>
      <c r="E46" s="12"/>
      <c r="F46" s="2"/>
      <c r="G46" s="3">
        <f>SUM(G38:G45)</f>
        <v>453000</v>
      </c>
    </row>
    <row r="47" spans="2:7" ht="12" customHeight="1" x14ac:dyDescent="0.25">
      <c r="B47" s="63"/>
      <c r="C47" s="64"/>
      <c r="D47" s="64"/>
      <c r="E47" s="64"/>
      <c r="F47" s="65"/>
      <c r="G47" s="65"/>
    </row>
    <row r="48" spans="2:7" ht="12" customHeight="1" x14ac:dyDescent="0.25">
      <c r="B48" s="57" t="s">
        <v>18</v>
      </c>
      <c r="C48" s="58"/>
      <c r="D48" s="59"/>
      <c r="E48" s="59"/>
      <c r="F48" s="60"/>
      <c r="G48" s="60"/>
    </row>
    <row r="49" spans="2:10" ht="24" customHeight="1" x14ac:dyDescent="0.25">
      <c r="B49" s="67" t="s">
        <v>19</v>
      </c>
      <c r="C49" s="67" t="s">
        <v>20</v>
      </c>
      <c r="D49" s="67" t="s">
        <v>21</v>
      </c>
      <c r="E49" s="69" t="s">
        <v>10</v>
      </c>
      <c r="F49" s="67" t="s">
        <v>11</v>
      </c>
      <c r="G49" s="69" t="s">
        <v>12</v>
      </c>
      <c r="J49" s="70"/>
    </row>
    <row r="50" spans="2:10" ht="12.75" customHeight="1" x14ac:dyDescent="0.25">
      <c r="B50" s="29" t="s">
        <v>96</v>
      </c>
      <c r="C50" s="30" t="s">
        <v>109</v>
      </c>
      <c r="D50" s="130">
        <v>40000</v>
      </c>
      <c r="E50" s="25" t="s">
        <v>93</v>
      </c>
      <c r="F50" s="133">
        <v>65</v>
      </c>
      <c r="G50" s="7"/>
      <c r="J50" s="70"/>
    </row>
    <row r="51" spans="2:10" ht="13.5" customHeight="1" x14ac:dyDescent="0.25">
      <c r="B51" s="31" t="s">
        <v>50</v>
      </c>
      <c r="C51" s="32"/>
      <c r="D51" s="131"/>
      <c r="E51" s="25"/>
      <c r="F51" s="133"/>
      <c r="G51" s="8">
        <f>(D51*F51)</f>
        <v>0</v>
      </c>
    </row>
    <row r="52" spans="2:10" ht="13.5" customHeight="1" x14ac:dyDescent="0.25">
      <c r="B52" s="33" t="s">
        <v>97</v>
      </c>
      <c r="C52" s="30" t="s">
        <v>110</v>
      </c>
      <c r="D52" s="124">
        <v>500</v>
      </c>
      <c r="E52" s="25" t="s">
        <v>94</v>
      </c>
      <c r="F52" s="125">
        <v>600</v>
      </c>
      <c r="G52" s="8">
        <f t="shared" ref="G52:G64" si="3">(D52*F52)</f>
        <v>300000</v>
      </c>
    </row>
    <row r="53" spans="2:10" ht="13.5" customHeight="1" x14ac:dyDescent="0.25">
      <c r="B53" s="34" t="s">
        <v>51</v>
      </c>
      <c r="C53" s="30" t="s">
        <v>110</v>
      </c>
      <c r="D53" s="124">
        <v>1000</v>
      </c>
      <c r="E53" s="25" t="s">
        <v>106</v>
      </c>
      <c r="F53" s="125">
        <v>1000</v>
      </c>
      <c r="G53" s="8">
        <f t="shared" si="3"/>
        <v>1000000</v>
      </c>
    </row>
    <row r="54" spans="2:10" ht="13.5" customHeight="1" x14ac:dyDescent="0.25">
      <c r="B54" s="31" t="s">
        <v>98</v>
      </c>
      <c r="C54" s="30"/>
      <c r="D54" s="130"/>
      <c r="E54" s="25"/>
      <c r="F54" s="133"/>
      <c r="G54" s="8">
        <f t="shared" si="3"/>
        <v>0</v>
      </c>
    </row>
    <row r="55" spans="2:10" ht="13.5" customHeight="1" x14ac:dyDescent="0.25">
      <c r="B55" s="29" t="s">
        <v>54</v>
      </c>
      <c r="C55" s="30" t="s">
        <v>111</v>
      </c>
      <c r="D55" s="130">
        <v>4</v>
      </c>
      <c r="E55" s="25" t="s">
        <v>107</v>
      </c>
      <c r="F55" s="133">
        <v>5420</v>
      </c>
      <c r="G55" s="8">
        <f t="shared" si="3"/>
        <v>21680</v>
      </c>
    </row>
    <row r="56" spans="2:10" ht="13.5" customHeight="1" x14ac:dyDescent="0.25">
      <c r="B56" s="29" t="s">
        <v>99</v>
      </c>
      <c r="C56" s="30" t="s">
        <v>111</v>
      </c>
      <c r="D56" s="130">
        <v>4</v>
      </c>
      <c r="E56" s="25" t="s">
        <v>79</v>
      </c>
      <c r="F56" s="133">
        <v>14000</v>
      </c>
      <c r="G56" s="8">
        <f t="shared" si="3"/>
        <v>56000</v>
      </c>
    </row>
    <row r="57" spans="2:10" ht="13.5" customHeight="1" x14ac:dyDescent="0.25">
      <c r="B57" s="35" t="s">
        <v>52</v>
      </c>
      <c r="C57" s="30"/>
      <c r="D57" s="130"/>
      <c r="E57" s="25"/>
      <c r="F57" s="133"/>
      <c r="G57" s="8">
        <f t="shared" si="3"/>
        <v>0</v>
      </c>
    </row>
    <row r="58" spans="2:10" ht="13.5" customHeight="1" x14ac:dyDescent="0.25">
      <c r="B58" s="24" t="s">
        <v>100</v>
      </c>
      <c r="C58" s="30" t="s">
        <v>110</v>
      </c>
      <c r="D58" s="132">
        <v>0.5</v>
      </c>
      <c r="E58" s="25" t="s">
        <v>81</v>
      </c>
      <c r="F58" s="134">
        <v>102000</v>
      </c>
      <c r="G58" s="8">
        <f t="shared" si="3"/>
        <v>51000</v>
      </c>
    </row>
    <row r="59" spans="2:10" ht="13.5" customHeight="1" x14ac:dyDescent="0.25">
      <c r="B59" s="24" t="s">
        <v>101</v>
      </c>
      <c r="C59" s="30" t="s">
        <v>110</v>
      </c>
      <c r="D59" s="132">
        <v>3</v>
      </c>
      <c r="E59" s="25" t="s">
        <v>106</v>
      </c>
      <c r="F59" s="134">
        <v>18000</v>
      </c>
      <c r="G59" s="8">
        <f t="shared" si="3"/>
        <v>54000</v>
      </c>
    </row>
    <row r="60" spans="2:10" ht="13.5" customHeight="1" x14ac:dyDescent="0.25">
      <c r="B60" s="31" t="s">
        <v>102</v>
      </c>
      <c r="C60" s="30"/>
      <c r="D60" s="130"/>
      <c r="E60" s="25"/>
      <c r="F60" s="133"/>
      <c r="G60" s="8">
        <f t="shared" si="3"/>
        <v>0</v>
      </c>
    </row>
    <row r="61" spans="2:10" ht="12.75" customHeight="1" x14ac:dyDescent="0.25">
      <c r="B61" s="24" t="s">
        <v>103</v>
      </c>
      <c r="C61" s="30" t="s">
        <v>111</v>
      </c>
      <c r="D61" s="130">
        <v>3</v>
      </c>
      <c r="E61" s="25" t="s">
        <v>82</v>
      </c>
      <c r="F61" s="133">
        <v>30000</v>
      </c>
      <c r="G61" s="8">
        <f t="shared" si="3"/>
        <v>90000</v>
      </c>
    </row>
    <row r="62" spans="2:10" ht="12.75" customHeight="1" x14ac:dyDescent="0.25">
      <c r="B62" s="36" t="s">
        <v>53</v>
      </c>
      <c r="C62" s="30"/>
      <c r="D62" s="130"/>
      <c r="E62" s="25"/>
      <c r="F62" s="133"/>
      <c r="G62" s="8">
        <f t="shared" si="3"/>
        <v>0</v>
      </c>
    </row>
    <row r="63" spans="2:10" ht="12.75" customHeight="1" x14ac:dyDescent="0.25">
      <c r="B63" s="37" t="s">
        <v>104</v>
      </c>
      <c r="C63" s="32" t="s">
        <v>111</v>
      </c>
      <c r="D63" s="131">
        <v>0.2</v>
      </c>
      <c r="E63" s="25" t="s">
        <v>79</v>
      </c>
      <c r="F63" s="133">
        <v>45000</v>
      </c>
      <c r="G63" s="8">
        <f t="shared" si="3"/>
        <v>9000</v>
      </c>
    </row>
    <row r="64" spans="2:10" ht="12.75" customHeight="1" x14ac:dyDescent="0.25">
      <c r="B64" s="38" t="s">
        <v>105</v>
      </c>
      <c r="C64" s="32" t="s">
        <v>111</v>
      </c>
      <c r="D64" s="131">
        <v>0.5</v>
      </c>
      <c r="E64" s="25" t="s">
        <v>95</v>
      </c>
      <c r="F64" s="133">
        <v>80000</v>
      </c>
      <c r="G64" s="8">
        <f t="shared" si="3"/>
        <v>40000</v>
      </c>
    </row>
    <row r="65" spans="2:7" ht="12.75" customHeight="1" x14ac:dyDescent="0.25">
      <c r="B65" s="29" t="s">
        <v>118</v>
      </c>
      <c r="C65" s="32" t="s">
        <v>112</v>
      </c>
      <c r="D65" s="131">
        <v>1</v>
      </c>
      <c r="E65" s="25" t="s">
        <v>108</v>
      </c>
      <c r="F65" s="133">
        <v>30000</v>
      </c>
      <c r="G65" s="8">
        <f>(D65*F65)</f>
        <v>30000</v>
      </c>
    </row>
    <row r="66" spans="2:7" ht="12.75" customHeight="1" x14ac:dyDescent="0.25">
      <c r="B66" s="41" t="s">
        <v>55</v>
      </c>
      <c r="C66" s="9"/>
      <c r="D66" s="39"/>
      <c r="E66" s="9"/>
      <c r="F66" s="40"/>
      <c r="G66" s="8">
        <f>(D66*F66)</f>
        <v>0</v>
      </c>
    </row>
    <row r="67" spans="2:7" ht="12.75" customHeight="1" x14ac:dyDescent="0.25">
      <c r="B67" s="42" t="s">
        <v>119</v>
      </c>
      <c r="C67" s="9" t="s">
        <v>72</v>
      </c>
      <c r="D67" s="39">
        <v>1</v>
      </c>
      <c r="E67" s="9" t="s">
        <v>56</v>
      </c>
      <c r="F67" s="40">
        <v>35000</v>
      </c>
      <c r="G67" s="8">
        <f>(D67*F67)</f>
        <v>35000</v>
      </c>
    </row>
    <row r="68" spans="2:7" ht="13.5" customHeight="1" x14ac:dyDescent="0.25">
      <c r="B68" s="61" t="s">
        <v>22</v>
      </c>
      <c r="C68" s="62"/>
      <c r="D68" s="62"/>
      <c r="E68" s="62"/>
      <c r="F68" s="2"/>
      <c r="G68" s="3">
        <f>SUM(G50:G67)</f>
        <v>1686680</v>
      </c>
    </row>
    <row r="69" spans="2:7" ht="12" customHeight="1" x14ac:dyDescent="0.25">
      <c r="B69" s="63"/>
      <c r="C69" s="64"/>
      <c r="D69" s="64"/>
      <c r="E69" s="71"/>
      <c r="F69" s="65"/>
      <c r="G69" s="65"/>
    </row>
    <row r="70" spans="2:7" ht="12" customHeight="1" x14ac:dyDescent="0.25">
      <c r="B70" s="57" t="s">
        <v>23</v>
      </c>
      <c r="C70" s="58"/>
      <c r="D70" s="59"/>
      <c r="E70" s="59"/>
      <c r="F70" s="60"/>
      <c r="G70" s="60"/>
    </row>
    <row r="71" spans="2:7" ht="24" customHeight="1" x14ac:dyDescent="0.25">
      <c r="B71" s="68" t="s">
        <v>24</v>
      </c>
      <c r="C71" s="69" t="s">
        <v>20</v>
      </c>
      <c r="D71" s="69" t="s">
        <v>21</v>
      </c>
      <c r="E71" s="68" t="s">
        <v>10</v>
      </c>
      <c r="F71" s="69" t="s">
        <v>11</v>
      </c>
      <c r="G71" s="68" t="s">
        <v>12</v>
      </c>
    </row>
    <row r="72" spans="2:7" ht="12.75" customHeight="1" x14ac:dyDescent="0.25">
      <c r="B72" s="13" t="s">
        <v>47</v>
      </c>
      <c r="C72" s="4"/>
      <c r="D72" s="5">
        <v>30000</v>
      </c>
      <c r="E72" s="1" t="s">
        <v>73</v>
      </c>
      <c r="F72" s="6">
        <v>7.5</v>
      </c>
      <c r="G72" s="5">
        <f>(D72*F72)</f>
        <v>225000</v>
      </c>
    </row>
    <row r="73" spans="2:7" ht="13.5" customHeight="1" x14ac:dyDescent="0.25">
      <c r="B73" s="72" t="s">
        <v>25</v>
      </c>
      <c r="C73" s="73"/>
      <c r="D73" s="73"/>
      <c r="E73" s="73"/>
      <c r="F73" s="74"/>
      <c r="G73" s="75">
        <f>SUM(G72)</f>
        <v>225000</v>
      </c>
    </row>
    <row r="74" spans="2:7" ht="12" customHeight="1" x14ac:dyDescent="0.25">
      <c r="B74" s="76"/>
      <c r="C74" s="76"/>
      <c r="D74" s="76"/>
      <c r="E74" s="76"/>
      <c r="F74" s="77"/>
      <c r="G74" s="77"/>
    </row>
    <row r="75" spans="2:7" ht="12" customHeight="1" x14ac:dyDescent="0.25">
      <c r="B75" s="137" t="s">
        <v>26</v>
      </c>
      <c r="C75" s="138"/>
      <c r="D75" s="138"/>
      <c r="E75" s="138"/>
      <c r="F75" s="138"/>
      <c r="G75" s="139">
        <f>G29+G46+G68+G73</f>
        <v>4464680</v>
      </c>
    </row>
    <row r="76" spans="2:7" ht="12" customHeight="1" x14ac:dyDescent="0.25">
      <c r="B76" s="140" t="s">
        <v>27</v>
      </c>
      <c r="C76" s="141"/>
      <c r="D76" s="141"/>
      <c r="E76" s="141"/>
      <c r="F76" s="141"/>
      <c r="G76" s="142">
        <f>G75*0.05</f>
        <v>223234</v>
      </c>
    </row>
    <row r="77" spans="2:7" ht="12" customHeight="1" x14ac:dyDescent="0.25">
      <c r="B77" s="137" t="s">
        <v>28</v>
      </c>
      <c r="C77" s="138"/>
      <c r="D77" s="138"/>
      <c r="E77" s="138"/>
      <c r="F77" s="138"/>
      <c r="G77" s="139">
        <f>G76+G75</f>
        <v>4687914</v>
      </c>
    </row>
    <row r="78" spans="2:7" ht="12" customHeight="1" x14ac:dyDescent="0.25">
      <c r="B78" s="140" t="s">
        <v>29</v>
      </c>
      <c r="C78" s="141"/>
      <c r="D78" s="141"/>
      <c r="E78" s="141"/>
      <c r="F78" s="141"/>
      <c r="G78" s="142">
        <f>G12</f>
        <v>6300000</v>
      </c>
    </row>
    <row r="79" spans="2:7" ht="12" customHeight="1" x14ac:dyDescent="0.25">
      <c r="B79" s="137" t="s">
        <v>30</v>
      </c>
      <c r="C79" s="138"/>
      <c r="D79" s="138"/>
      <c r="E79" s="138"/>
      <c r="F79" s="138"/>
      <c r="G79" s="143">
        <f>G78-G77</f>
        <v>1612086</v>
      </c>
    </row>
    <row r="80" spans="2:7" ht="12" customHeight="1" x14ac:dyDescent="0.25">
      <c r="B80" s="78" t="s">
        <v>120</v>
      </c>
      <c r="C80" s="79"/>
      <c r="D80" s="79"/>
      <c r="E80" s="79"/>
      <c r="F80" s="79"/>
      <c r="G80" s="80"/>
    </row>
    <row r="81" spans="2:7" ht="12.75" customHeight="1" thickBot="1" x14ac:dyDescent="0.3">
      <c r="B81" s="81"/>
      <c r="C81" s="79"/>
      <c r="D81" s="79"/>
      <c r="E81" s="79"/>
      <c r="F81" s="79"/>
      <c r="G81" s="80"/>
    </row>
    <row r="82" spans="2:7" ht="12" customHeight="1" x14ac:dyDescent="0.25">
      <c r="B82" s="82" t="s">
        <v>121</v>
      </c>
      <c r="C82" s="83"/>
      <c r="D82" s="83"/>
      <c r="E82" s="83"/>
      <c r="F82" s="84"/>
      <c r="G82" s="80"/>
    </row>
    <row r="83" spans="2:7" ht="12" customHeight="1" x14ac:dyDescent="0.25">
      <c r="B83" s="85" t="s">
        <v>31</v>
      </c>
      <c r="C83" s="14"/>
      <c r="D83" s="14"/>
      <c r="E83" s="14"/>
      <c r="F83" s="86"/>
      <c r="G83" s="80"/>
    </row>
    <row r="84" spans="2:7" ht="12" customHeight="1" x14ac:dyDescent="0.25">
      <c r="B84" s="85" t="s">
        <v>32</v>
      </c>
      <c r="C84" s="14"/>
      <c r="D84" s="14"/>
      <c r="E84" s="14"/>
      <c r="F84" s="86"/>
      <c r="G84" s="80"/>
    </row>
    <row r="85" spans="2:7" ht="12" customHeight="1" x14ac:dyDescent="0.25">
      <c r="B85" s="85" t="s">
        <v>33</v>
      </c>
      <c r="C85" s="14"/>
      <c r="D85" s="14"/>
      <c r="E85" s="14"/>
      <c r="F85" s="86"/>
      <c r="G85" s="80"/>
    </row>
    <row r="86" spans="2:7" ht="12" customHeight="1" x14ac:dyDescent="0.25">
      <c r="B86" s="85" t="s">
        <v>34</v>
      </c>
      <c r="C86" s="14"/>
      <c r="D86" s="14"/>
      <c r="E86" s="14"/>
      <c r="F86" s="86"/>
      <c r="G86" s="80"/>
    </row>
    <row r="87" spans="2:7" ht="12" customHeight="1" x14ac:dyDescent="0.25">
      <c r="B87" s="85" t="s">
        <v>35</v>
      </c>
      <c r="C87" s="14"/>
      <c r="D87" s="14"/>
      <c r="E87" s="14"/>
      <c r="F87" s="86"/>
      <c r="G87" s="80"/>
    </row>
    <row r="88" spans="2:7" ht="12.75" customHeight="1" thickBot="1" x14ac:dyDescent="0.3">
      <c r="B88" s="87" t="s">
        <v>36</v>
      </c>
      <c r="C88" s="88"/>
      <c r="D88" s="88"/>
      <c r="E88" s="88"/>
      <c r="F88" s="89"/>
      <c r="G88" s="80"/>
    </row>
    <row r="89" spans="2:7" ht="12.75" customHeight="1" x14ac:dyDescent="0.25">
      <c r="B89" s="81"/>
      <c r="C89" s="14"/>
      <c r="D89" s="14"/>
      <c r="E89" s="14"/>
      <c r="F89" s="14"/>
      <c r="G89" s="80"/>
    </row>
    <row r="90" spans="2:7" ht="15" customHeight="1" thickBot="1" x14ac:dyDescent="0.3">
      <c r="B90" s="144" t="s">
        <v>37</v>
      </c>
      <c r="C90" s="145"/>
      <c r="D90" s="90"/>
      <c r="E90" s="91"/>
      <c r="F90" s="91"/>
      <c r="G90" s="80"/>
    </row>
    <row r="91" spans="2:7" ht="12" customHeight="1" x14ac:dyDescent="0.25">
      <c r="B91" s="92" t="s">
        <v>24</v>
      </c>
      <c r="C91" s="93" t="s">
        <v>38</v>
      </c>
      <c r="D91" s="94" t="s">
        <v>39</v>
      </c>
      <c r="E91" s="91"/>
      <c r="F91" s="91"/>
      <c r="G91" s="80"/>
    </row>
    <row r="92" spans="2:7" ht="12" customHeight="1" x14ac:dyDescent="0.25">
      <c r="B92" s="95" t="s">
        <v>40</v>
      </c>
      <c r="C92" s="96">
        <f>+G29</f>
        <v>2100000</v>
      </c>
      <c r="D92" s="97">
        <f>(C92/C98)</f>
        <v>0.4479604361342806</v>
      </c>
      <c r="E92" s="91"/>
      <c r="F92" s="91"/>
      <c r="G92" s="80"/>
    </row>
    <row r="93" spans="2:7" ht="12" customHeight="1" x14ac:dyDescent="0.25">
      <c r="B93" s="95" t="s">
        <v>41</v>
      </c>
      <c r="C93" s="98">
        <f>+G34</f>
        <v>0</v>
      </c>
      <c r="D93" s="97">
        <v>0</v>
      </c>
      <c r="E93" s="91"/>
      <c r="F93" s="91"/>
      <c r="G93" s="80"/>
    </row>
    <row r="94" spans="2:7" ht="12" customHeight="1" x14ac:dyDescent="0.25">
      <c r="B94" s="95" t="s">
        <v>42</v>
      </c>
      <c r="C94" s="96">
        <f>+G46</f>
        <v>453000</v>
      </c>
      <c r="D94" s="97">
        <f>(C94/C98)</f>
        <v>9.6631465508966244E-2</v>
      </c>
      <c r="E94" s="91"/>
      <c r="F94" s="91"/>
      <c r="G94" s="80"/>
    </row>
    <row r="95" spans="2:7" ht="12" customHeight="1" x14ac:dyDescent="0.25">
      <c r="B95" s="95" t="s">
        <v>19</v>
      </c>
      <c r="C95" s="96">
        <f>+G68</f>
        <v>1686680</v>
      </c>
      <c r="D95" s="97">
        <f>(C95/C98)</f>
        <v>0.35979328972331831</v>
      </c>
      <c r="E95" s="91"/>
      <c r="F95" s="91"/>
      <c r="G95" s="80"/>
    </row>
    <row r="96" spans="2:7" ht="12" customHeight="1" x14ac:dyDescent="0.25">
      <c r="B96" s="95" t="s">
        <v>43</v>
      </c>
      <c r="C96" s="99">
        <f>G72</f>
        <v>225000</v>
      </c>
      <c r="D96" s="97">
        <f>(C96/C98)</f>
        <v>4.7995761014387212E-2</v>
      </c>
      <c r="E96" s="100"/>
      <c r="F96" s="100"/>
      <c r="G96" s="80"/>
    </row>
    <row r="97" spans="2:7" ht="12" customHeight="1" x14ac:dyDescent="0.25">
      <c r="B97" s="95" t="s">
        <v>44</v>
      </c>
      <c r="C97" s="99">
        <f>+G76</f>
        <v>223234</v>
      </c>
      <c r="D97" s="97">
        <f>(C97/C98)</f>
        <v>4.7619047619047616E-2</v>
      </c>
      <c r="E97" s="100"/>
      <c r="F97" s="100"/>
      <c r="G97" s="80"/>
    </row>
    <row r="98" spans="2:7" ht="12.75" customHeight="1" thickBot="1" x14ac:dyDescent="0.3">
      <c r="B98" s="101" t="s">
        <v>45</v>
      </c>
      <c r="C98" s="102">
        <f>SUM(C92:C97)</f>
        <v>4687914</v>
      </c>
      <c r="D98" s="103">
        <f>SUM(D92:D97)</f>
        <v>1</v>
      </c>
      <c r="E98" s="100"/>
      <c r="F98" s="100"/>
      <c r="G98" s="80"/>
    </row>
    <row r="99" spans="2:7" ht="12" customHeight="1" x14ac:dyDescent="0.25">
      <c r="B99" s="81"/>
      <c r="C99" s="79"/>
      <c r="D99" s="79"/>
      <c r="E99" s="79"/>
      <c r="F99" s="79"/>
      <c r="G99" s="80"/>
    </row>
    <row r="100" spans="2:7" ht="12.75" customHeight="1" x14ac:dyDescent="0.25">
      <c r="B100" s="43"/>
      <c r="C100" s="79"/>
      <c r="D100" s="79"/>
      <c r="E100" s="79"/>
      <c r="F100" s="79"/>
      <c r="G100" s="80"/>
    </row>
    <row r="101" spans="2:7" ht="12" customHeight="1" thickBot="1" x14ac:dyDescent="0.3">
      <c r="B101" s="104"/>
      <c r="C101" s="105" t="s">
        <v>71</v>
      </c>
      <c r="D101" s="106"/>
      <c r="E101" s="107"/>
      <c r="F101" s="108"/>
      <c r="G101" s="80"/>
    </row>
    <row r="102" spans="2:7" ht="12" customHeight="1" x14ac:dyDescent="0.25">
      <c r="B102" s="109" t="s">
        <v>125</v>
      </c>
      <c r="C102" s="135">
        <v>30000</v>
      </c>
      <c r="D102" s="135">
        <v>35000</v>
      </c>
      <c r="E102" s="136">
        <v>40000</v>
      </c>
      <c r="F102" s="110"/>
      <c r="G102" s="111"/>
    </row>
    <row r="103" spans="2:7" ht="12.75" customHeight="1" thickBot="1" x14ac:dyDescent="0.3">
      <c r="B103" s="101" t="s">
        <v>126</v>
      </c>
      <c r="C103" s="102">
        <f>(G77/C102)</f>
        <v>156.2638</v>
      </c>
      <c r="D103" s="102">
        <f>(G77/D102)</f>
        <v>133.94040000000001</v>
      </c>
      <c r="E103" s="112">
        <f>(G77/E102)</f>
        <v>117.19785</v>
      </c>
      <c r="F103" s="110"/>
      <c r="G103" s="111"/>
    </row>
    <row r="104" spans="2:7" ht="15.6" customHeight="1" x14ac:dyDescent="0.25">
      <c r="B104" s="78" t="s">
        <v>46</v>
      </c>
      <c r="C104" s="14"/>
      <c r="D104" s="14"/>
      <c r="E104" s="14"/>
      <c r="F104" s="14"/>
      <c r="G104" s="14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21"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BROCOLI</vt:lpstr>
      <vt:lpstr>BROCOLI!Área_de_impresión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2022-05-13T14:38:36Z</cp:lastPrinted>
  <dcterms:created xsi:type="dcterms:W3CDTF">2020-11-27T12:49:26Z</dcterms:created>
  <dcterms:modified xsi:type="dcterms:W3CDTF">2022-06-22T03:05:38Z</dcterms:modified>
</cp:coreProperties>
</file>