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Los Angeles 2022\"/>
    </mc:Choice>
  </mc:AlternateContent>
  <bookViews>
    <workbookView xWindow="0" yWindow="0" windowWidth="20490" windowHeight="7155"/>
  </bookViews>
  <sheets>
    <sheet name="Maíz grano" sheetId="1" r:id="rId1"/>
  </sheets>
  <definedNames>
    <definedName name="_xlnm.Print_Area" localSheetId="0">'Maíz grano'!$A$1:$G$98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7" i="1"/>
  <c r="G48" i="1"/>
  <c r="G49" i="1"/>
  <c r="G50" i="1"/>
  <c r="G51" i="1"/>
  <c r="G52" i="1"/>
  <c r="G53" i="1"/>
  <c r="G54" i="1"/>
  <c r="G55" i="1"/>
  <c r="G56" i="1"/>
  <c r="G57" i="1"/>
  <c r="G22" i="1"/>
  <c r="G23" i="1"/>
  <c r="G24" i="1"/>
  <c r="G25" i="1"/>
  <c r="G26" i="1"/>
  <c r="G27" i="1"/>
  <c r="G21" i="1"/>
  <c r="G28" i="1"/>
  <c r="G29" i="1" l="1"/>
  <c r="C86" i="1" s="1"/>
  <c r="G66" i="1"/>
  <c r="G67" i="1" s="1"/>
  <c r="C90" i="1" s="1"/>
  <c r="G61" i="1"/>
  <c r="G60" i="1"/>
  <c r="G59" i="1"/>
  <c r="G58" i="1"/>
  <c r="G46" i="1"/>
  <c r="G40" i="1"/>
  <c r="G39" i="1"/>
  <c r="G38" i="1"/>
  <c r="G72" i="1"/>
  <c r="G62" i="1" l="1"/>
  <c r="C89" i="1" s="1"/>
  <c r="G41" i="1"/>
  <c r="C88" i="1" s="1"/>
  <c r="G69" i="1" l="1"/>
  <c r="G70" i="1" s="1"/>
  <c r="G71" i="1" l="1"/>
  <c r="D97" i="1" s="1"/>
  <c r="C91" i="1"/>
  <c r="G73" i="1"/>
  <c r="C97" i="1"/>
  <c r="E97" i="1"/>
  <c r="C92" i="1" l="1"/>
  <c r="D89" i="1" l="1"/>
  <c r="D86" i="1"/>
  <c r="D90" i="1"/>
  <c r="D88" i="1"/>
  <c r="D91" i="1"/>
  <c r="D92" i="1" l="1"/>
</calcChain>
</file>

<file path=xl/sharedStrings.xml><?xml version="1.0" encoding="utf-8"?>
<sst xmlns="http://schemas.openxmlformats.org/spreadsheetml/2006/main" count="171" uniqueCount="124">
  <si>
    <t>RUBRO O CULTIVO</t>
  </si>
  <si>
    <t>DESTINO PRODUCCION</t>
  </si>
  <si>
    <t>Agroindustria</t>
  </si>
  <si>
    <t>COMUNA/LOCALIDAD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</si>
  <si>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</si>
  <si>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</si>
  <si>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</si>
  <si>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</si>
  <si>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</si>
  <si>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</si>
  <si>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</si>
  <si>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</si>
  <si>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</si>
  <si>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</si>
  <si>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</si>
  <si>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</si>
  <si>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</si>
  <si>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</si>
  <si>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</si>
  <si>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</si>
  <si>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</si>
  <si>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</si>
  <si>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</si>
  <si>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</si>
  <si>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</si>
  <si>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</si>
  <si>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</si>
  <si>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</si>
  <si>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</si>
  <si>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</si>
  <si>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</si>
  <si>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</si>
  <si>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</si>
  <si>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</si>
  <si>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</si>
  <si>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</si>
  <si>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</si>
  <si>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</si>
  <si>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</si>
  <si>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</si>
  <si>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</si>
  <si>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</si>
  <si>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</si>
  <si>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</si>
  <si>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</si>
  <si>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</si>
  <si>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</si>
  <si>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</si>
  <si>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 xml:space="preserve">Traslados </t>
  </si>
  <si>
    <t>Poda de invierno (a piso)</t>
  </si>
  <si>
    <t>Sacar restos de podas</t>
  </si>
  <si>
    <t>Reponer infraestructura y replantar</t>
  </si>
  <si>
    <t>Aplicación de fertilizantes</t>
  </si>
  <si>
    <t>Aplicación de pesticidas</t>
  </si>
  <si>
    <t>Control de malezas, alrededor de la planta</t>
  </si>
  <si>
    <t>Cosecha</t>
  </si>
  <si>
    <t xml:space="preserve">Control de cosecha, almacenaje y carga </t>
  </si>
  <si>
    <t>junio-julio</t>
  </si>
  <si>
    <t>julio-agosto</t>
  </si>
  <si>
    <t>julio- agosto</t>
  </si>
  <si>
    <t>julio-diciembre</t>
  </si>
  <si>
    <t>junio - febrero</t>
  </si>
  <si>
    <t>diciembre-febrero</t>
  </si>
  <si>
    <t>junio-enero</t>
  </si>
  <si>
    <t>diiembre-febrero</t>
  </si>
  <si>
    <t>Fertilizantes:</t>
  </si>
  <si>
    <t>Superfosfato Triple</t>
  </si>
  <si>
    <t>Urea</t>
  </si>
  <si>
    <t>mezcla</t>
  </si>
  <si>
    <t>Fungicidas:</t>
  </si>
  <si>
    <t>Oxicloruro de cobre</t>
  </si>
  <si>
    <t>Bravo 720</t>
  </si>
  <si>
    <t>Captan 80 WP</t>
  </si>
  <si>
    <t>Insecticidas:</t>
  </si>
  <si>
    <t>Troya 4 EC</t>
  </si>
  <si>
    <t>Zero 5 EC</t>
  </si>
  <si>
    <t>Fertilizantes foliares:</t>
  </si>
  <si>
    <t>Frutaliv</t>
  </si>
  <si>
    <t>Fosfimax 40 20</t>
  </si>
  <si>
    <t>Terrasorb foliar</t>
  </si>
  <si>
    <t>Otros:</t>
  </si>
  <si>
    <t>agost-nov</t>
  </si>
  <si>
    <t>agost-sept</t>
  </si>
  <si>
    <t>spt-nov</t>
  </si>
  <si>
    <t>sept-enero</t>
  </si>
  <si>
    <t>oct-febrero</t>
  </si>
  <si>
    <t>mayo</t>
  </si>
  <si>
    <t>aplicación fitosanitario</t>
  </si>
  <si>
    <t>tritura poda</t>
  </si>
  <si>
    <t>acarreo insumo</t>
  </si>
  <si>
    <t>junio-febrero</t>
  </si>
  <si>
    <t>Frambuesas</t>
  </si>
  <si>
    <t>RENDIMIENTO (kg/Há.)</t>
  </si>
  <si>
    <t>Variedad</t>
  </si>
  <si>
    <t>Heritage</t>
  </si>
  <si>
    <t>Nivel Tecnologico</t>
  </si>
  <si>
    <t>medio</t>
  </si>
  <si>
    <t>REGION</t>
  </si>
  <si>
    <t>Biobio</t>
  </si>
  <si>
    <t>AGENCIA DE AREA</t>
  </si>
  <si>
    <t>Los Angeles</t>
  </si>
  <si>
    <t>Los angeles</t>
  </si>
  <si>
    <t>FECHA INSUMO</t>
  </si>
  <si>
    <t>FECHA ESTIMADA PRECIO VENTA</t>
  </si>
  <si>
    <t>ENERO 2022</t>
  </si>
  <si>
    <t>PRECIO ESPERADO KG</t>
  </si>
  <si>
    <t>INGRESO ESPERADO</t>
  </si>
  <si>
    <t>FECHA COSECHA</t>
  </si>
  <si>
    <t>diciembre-marzo</t>
  </si>
  <si>
    <t>sequia-helada</t>
  </si>
  <si>
    <t>ESCENARIOS COSTO UNITARIO  ($/kg)</t>
  </si>
  <si>
    <t>Rendimiento (kg/hà)</t>
  </si>
  <si>
    <t>Costo unitario ($/ha)</t>
  </si>
  <si>
    <t>lt</t>
  </si>
  <si>
    <t>lit</t>
  </si>
  <si>
    <t>un</t>
  </si>
  <si>
    <t>dic-abril</t>
  </si>
  <si>
    <t>unidad (Kg/l/u)</t>
  </si>
  <si>
    <r>
      <t>Análisis suelo</t>
    </r>
    <r>
      <rPr>
        <vertAlign val="superscript"/>
        <sz val="8"/>
        <rFont val="Arial Narrow"/>
        <family val="2"/>
      </rPr>
      <t>(3)</t>
    </r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</si>
  <si>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</si>
  <si>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</si>
  <si>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 xml:space="preserve"> </t>
  </si>
  <si>
    <t>JH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</si>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</sst>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"/>
    <numFmt numFmtId="169" formatCode="General_)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0"/>
      <name val="Arial"/>
      <family val="2"/>
    </font>
    <font>
      <sz val="8"/>
      <name val="MS Sans Serif"/>
      <family val="2"/>
    </font>
    <font>
      <sz val="8"/>
      <name val="Arial Narrow"/>
      <family val="2"/>
    </font>
    <font>
      <b/>
      <sz val="8"/>
      <name val="Arial Narrow"/>
      <family val="2"/>
    </font>
    <font>
      <vertAlign val="superscript"/>
      <sz val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0" fontId="5" fillId="0" borderId="14"/>
    <xf numFmtId="169" fontId="6" fillId="0" borderId="14"/>
  </cellStyleXfs>
  <cellXfs count="149">
    <xf numFmtId="0" fontId="0" fillId="0" borderId="0" xfId="0" applyFont="1" applyAlignment="1"/>
    <xf numFmtId="49" fontId="1" fillId="2" borderId="4" xfId="0" applyNumberFormat="1" applyFont="1" applyFill="1" applyBorder="1" applyAlignment="1">
      <alignment horizontal="right" wrapText="1"/>
    </xf>
    <xf numFmtId="3" fontId="1" fillId="2" borderId="4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horizontal="center" wrapText="1"/>
    </xf>
    <xf numFmtId="0" fontId="1" fillId="2" borderId="4" xfId="0" applyNumberFormat="1" applyFont="1" applyFill="1" applyBorder="1" applyAlignment="1">
      <alignment wrapText="1"/>
    </xf>
    <xf numFmtId="49" fontId="2" fillId="3" borderId="7" xfId="0" applyNumberFormat="1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3" fontId="2" fillId="3" borderId="7" xfId="0" applyNumberFormat="1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/>
    <xf numFmtId="165" fontId="1" fillId="2" borderId="4" xfId="0" applyNumberFormat="1" applyFont="1" applyFill="1" applyBorder="1" applyAlignment="1"/>
    <xf numFmtId="0" fontId="3" fillId="2" borderId="41" xfId="0" applyFont="1" applyFill="1" applyBorder="1" applyAlignment="1">
      <alignment horizontal="left" vertical="center" wrapText="1"/>
    </xf>
    <xf numFmtId="0" fontId="3" fillId="2" borderId="44" xfId="0" applyFont="1" applyFill="1" applyBorder="1" applyAlignment="1">
      <alignment horizontal="left" vertical="center" wrapText="1"/>
    </xf>
    <xf numFmtId="3" fontId="1" fillId="2" borderId="41" xfId="0" applyNumberFormat="1" applyFont="1" applyFill="1" applyBorder="1" applyAlignment="1"/>
    <xf numFmtId="0" fontId="3" fillId="2" borderId="40" xfId="0" applyFont="1" applyFill="1" applyBorder="1" applyAlignment="1">
      <alignment horizontal="left" vertical="center" wrapText="1"/>
    </xf>
    <xf numFmtId="49" fontId="1" fillId="2" borderId="45" xfId="0" applyNumberFormat="1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3" fillId="2" borderId="42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wrapText="1"/>
    </xf>
    <xf numFmtId="0" fontId="1" fillId="2" borderId="14" xfId="0" applyFont="1" applyFill="1" applyBorder="1" applyAlignment="1"/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8" fillId="10" borderId="40" xfId="2" applyNumberFormat="1" applyFont="1" applyFill="1" applyBorder="1" applyAlignment="1" applyProtection="1">
      <protection locked="0"/>
    </xf>
    <xf numFmtId="0" fontId="7" fillId="10" borderId="40" xfId="2" applyNumberFormat="1" applyFont="1" applyFill="1" applyBorder="1" applyAlignment="1" applyProtection="1">
      <protection locked="0"/>
    </xf>
    <xf numFmtId="168" fontId="7" fillId="10" borderId="40" xfId="1" applyNumberFormat="1" applyFont="1" applyFill="1" applyBorder="1" applyAlignment="1" applyProtection="1">
      <alignment horizontal="right"/>
      <protection locked="0"/>
    </xf>
    <xf numFmtId="3" fontId="7" fillId="10" borderId="40" xfId="1" applyNumberFormat="1" applyFont="1" applyFill="1" applyBorder="1" applyAlignment="1" applyProtection="1">
      <alignment horizontal="right"/>
      <protection locked="0"/>
    </xf>
    <xf numFmtId="0" fontId="7" fillId="10" borderId="40" xfId="1" applyFont="1" applyFill="1" applyBorder="1" applyAlignment="1" applyProtection="1">
      <protection locked="0"/>
    </xf>
    <xf numFmtId="0" fontId="8" fillId="10" borderId="40" xfId="1" applyFont="1" applyFill="1" applyBorder="1" applyAlignment="1" applyProtection="1">
      <protection locked="0"/>
    </xf>
    <xf numFmtId="0" fontId="7" fillId="10" borderId="40" xfId="1" applyFont="1" applyFill="1" applyBorder="1" applyAlignment="1" applyProtection="1">
      <alignment horizontal="left"/>
      <protection locked="0"/>
    </xf>
    <xf numFmtId="168" fontId="7" fillId="10" borderId="40" xfId="2" applyNumberFormat="1" applyFont="1" applyFill="1" applyBorder="1" applyAlignment="1" applyProtection="1">
      <alignment horizontal="right"/>
      <protection locked="0"/>
    </xf>
    <xf numFmtId="0" fontId="7" fillId="10" borderId="40" xfId="2" applyNumberFormat="1" applyFont="1" applyFill="1" applyBorder="1" applyAlignment="1" applyProtection="1">
      <alignment horizontal="left"/>
      <protection locked="0"/>
    </xf>
    <xf numFmtId="0" fontId="2" fillId="2" borderId="14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46" xfId="0" applyFont="1" applyFill="1" applyBorder="1" applyAlignment="1"/>
    <xf numFmtId="0" fontId="1" fillId="2" borderId="16" xfId="0" applyFont="1" applyFill="1" applyBorder="1" applyAlignment="1"/>
    <xf numFmtId="49" fontId="11" fillId="3" borderId="14" xfId="0" applyNumberFormat="1" applyFont="1" applyFill="1" applyBorder="1" applyAlignment="1">
      <alignment vertical="center" wrapText="1"/>
    </xf>
    <xf numFmtId="0" fontId="1" fillId="2" borderId="47" xfId="0" applyFont="1" applyFill="1" applyBorder="1" applyAlignment="1"/>
    <xf numFmtId="0" fontId="1" fillId="2" borderId="48" xfId="0" applyFont="1" applyFill="1" applyBorder="1" applyAlignment="1">
      <alignment wrapText="1"/>
    </xf>
    <xf numFmtId="14" fontId="1" fillId="2" borderId="48" xfId="0" applyNumberFormat="1" applyFont="1" applyFill="1" applyBorder="1" applyAlignment="1"/>
    <xf numFmtId="0" fontId="1" fillId="2" borderId="48" xfId="0" applyFont="1" applyFill="1" applyBorder="1" applyAlignment="1"/>
    <xf numFmtId="0" fontId="1" fillId="2" borderId="48" xfId="0" applyFont="1" applyFill="1" applyBorder="1" applyAlignment="1">
      <alignment horizontal="justify" wrapText="1"/>
    </xf>
    <xf numFmtId="0" fontId="1" fillId="2" borderId="49" xfId="0" applyFont="1" applyFill="1" applyBorder="1" applyAlignment="1"/>
    <xf numFmtId="0" fontId="1" fillId="2" borderId="50" xfId="0" applyFont="1" applyFill="1" applyBorder="1" applyAlignment="1">
      <alignment horizontal="left"/>
    </xf>
    <xf numFmtId="0" fontId="1" fillId="2" borderId="50" xfId="0" applyFont="1" applyFill="1" applyBorder="1" applyAlignment="1"/>
    <xf numFmtId="0" fontId="1" fillId="2" borderId="3" xfId="0" applyFont="1" applyFill="1" applyBorder="1" applyAlignment="1"/>
    <xf numFmtId="49" fontId="11" fillId="5" borderId="43" xfId="0" applyNumberFormat="1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" fillId="2" borderId="46" xfId="0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horizontal="center" vertical="center" wrapText="1"/>
    </xf>
    <xf numFmtId="3" fontId="1" fillId="2" borderId="50" xfId="0" applyNumberFormat="1" applyFont="1" applyFill="1" applyBorder="1" applyAlignment="1"/>
    <xf numFmtId="49" fontId="11" fillId="5" borderId="7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3" fontId="1" fillId="2" borderId="10" xfId="0" applyNumberFormat="1" applyFont="1" applyFill="1" applyBorder="1" applyAlignment="1"/>
    <xf numFmtId="49" fontId="11" fillId="3" borderId="6" xfId="0" applyNumberFormat="1" applyFont="1" applyFill="1" applyBorder="1" applyAlignment="1">
      <alignment horizontal="center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49" fontId="11" fillId="3" borderId="4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Border="1" applyAlignment="1"/>
    <xf numFmtId="0" fontId="1" fillId="2" borderId="10" xfId="0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vertical="center"/>
    </xf>
    <xf numFmtId="3" fontId="2" fillId="3" borderId="11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11" fillId="5" borderId="14" xfId="0" applyNumberFormat="1" applyFont="1" applyFill="1" applyBorder="1" applyAlignment="1">
      <alignment vertical="center"/>
    </xf>
    <xf numFmtId="0" fontId="11" fillId="5" borderId="14" xfId="0" applyFont="1" applyFill="1" applyBorder="1" applyAlignment="1">
      <alignment vertical="center"/>
    </xf>
    <xf numFmtId="166" fontId="11" fillId="5" borderId="14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166" fontId="11" fillId="3" borderId="14" xfId="0" applyNumberFormat="1" applyFont="1" applyFill="1" applyBorder="1" applyAlignment="1">
      <alignment vertical="center"/>
    </xf>
    <xf numFmtId="166" fontId="11" fillId="6" borderId="14" xfId="0" applyNumberFormat="1" applyFont="1" applyFill="1" applyBorder="1" applyAlignment="1">
      <alignment vertical="center"/>
    </xf>
    <xf numFmtId="49" fontId="1" fillId="2" borderId="14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166" fontId="11" fillId="2" borderId="14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49" fontId="3" fillId="2" borderId="28" xfId="0" applyNumberFormat="1" applyFont="1" applyFill="1" applyBorder="1" applyAlignment="1">
      <alignment vertical="center"/>
    </xf>
    <xf numFmtId="0" fontId="1" fillId="2" borderId="29" xfId="0" applyFont="1" applyFill="1" applyBorder="1" applyAlignment="1"/>
    <xf numFmtId="0" fontId="1" fillId="2" borderId="30" xfId="0" applyFont="1" applyFill="1" applyBorder="1" applyAlignment="1"/>
    <xf numFmtId="49" fontId="1" fillId="2" borderId="31" xfId="0" applyNumberFormat="1" applyFont="1" applyFill="1" applyBorder="1" applyAlignment="1">
      <alignment vertical="center"/>
    </xf>
    <xf numFmtId="0" fontId="1" fillId="2" borderId="32" xfId="0" applyFont="1" applyFill="1" applyBorder="1" applyAlignment="1"/>
    <xf numFmtId="49" fontId="1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9" borderId="27" xfId="0" applyFont="1" applyFill="1" applyBorder="1" applyAlignment="1"/>
    <xf numFmtId="0" fontId="1" fillId="7" borderId="14" xfId="0" applyFont="1" applyFill="1" applyBorder="1" applyAlignment="1"/>
    <xf numFmtId="49" fontId="3" fillId="8" borderId="18" xfId="0" applyNumberFormat="1" applyFont="1" applyFill="1" applyBorder="1" applyAlignment="1">
      <alignment vertical="center"/>
    </xf>
    <xf numFmtId="49" fontId="3" fillId="8" borderId="15" xfId="0" applyNumberFormat="1" applyFont="1" applyFill="1" applyBorder="1" applyAlignment="1">
      <alignment vertical="center"/>
    </xf>
    <xf numFmtId="49" fontId="1" fillId="8" borderId="19" xfId="0" applyNumberFormat="1" applyFont="1" applyFill="1" applyBorder="1" applyAlignment="1"/>
    <xf numFmtId="49" fontId="3" fillId="2" borderId="20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21" xfId="0" applyNumberFormat="1" applyFont="1" applyFill="1" applyBorder="1" applyAlignment="1"/>
    <xf numFmtId="0" fontId="3" fillId="2" borderId="4" xfId="0" applyNumberFormat="1" applyFont="1" applyFill="1" applyBorder="1" applyAlignment="1">
      <alignment vertical="center"/>
    </xf>
    <xf numFmtId="167" fontId="3" fillId="2" borderId="4" xfId="0" applyNumberFormat="1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167" fontId="3" fillId="8" borderId="23" xfId="0" applyNumberFormat="1" applyFont="1" applyFill="1" applyBorder="1" applyAlignment="1">
      <alignment vertical="center"/>
    </xf>
    <xf numFmtId="9" fontId="3" fillId="8" borderId="24" xfId="0" applyNumberFormat="1" applyFont="1" applyFill="1" applyBorder="1" applyAlignment="1">
      <alignment vertical="center"/>
    </xf>
    <xf numFmtId="0" fontId="1" fillId="2" borderId="12" xfId="0" applyFont="1" applyFill="1" applyBorder="1" applyAlignment="1"/>
    <xf numFmtId="0" fontId="11" fillId="9" borderId="13" xfId="0" applyFont="1" applyFill="1" applyBorder="1" applyAlignment="1">
      <alignment vertical="center"/>
    </xf>
    <xf numFmtId="49" fontId="4" fillId="9" borderId="14" xfId="0" applyNumberFormat="1" applyFont="1" applyFill="1" applyBorder="1" applyAlignment="1">
      <alignment vertical="center"/>
    </xf>
    <xf numFmtId="0" fontId="11" fillId="9" borderId="14" xfId="0" applyFont="1" applyFill="1" applyBorder="1" applyAlignment="1">
      <alignment vertical="center"/>
    </xf>
    <xf numFmtId="0" fontId="11" fillId="9" borderId="36" xfId="0" applyFont="1" applyFill="1" applyBorder="1" applyAlignment="1">
      <alignment vertical="center"/>
    </xf>
    <xf numFmtId="0" fontId="11" fillId="7" borderId="13" xfId="0" applyFont="1" applyFill="1" applyBorder="1" applyAlignment="1">
      <alignment vertical="center"/>
    </xf>
    <xf numFmtId="49" fontId="3" fillId="8" borderId="37" xfId="0" applyNumberFormat="1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166" fontId="3" fillId="2" borderId="14" xfId="0" applyNumberFormat="1" applyFont="1" applyFill="1" applyBorder="1" applyAlignment="1">
      <alignment vertical="center"/>
    </xf>
    <xf numFmtId="167" fontId="3" fillId="8" borderId="24" xfId="0" applyNumberFormat="1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vertical="center" wrapText="1"/>
    </xf>
    <xf numFmtId="49" fontId="1" fillId="2" borderId="40" xfId="0" applyNumberFormat="1" applyFont="1" applyFill="1" applyBorder="1" applyAlignment="1">
      <alignment horizontal="center" vertical="center" wrapText="1"/>
    </xf>
    <xf numFmtId="49" fontId="1" fillId="2" borderId="40" xfId="0" applyNumberFormat="1" applyFont="1" applyFill="1" applyBorder="1" applyAlignment="1">
      <alignment horizontal="right"/>
    </xf>
    <xf numFmtId="49" fontId="1" fillId="2" borderId="40" xfId="0" applyNumberFormat="1" applyFont="1" applyFill="1" applyBorder="1" applyAlignment="1">
      <alignment horizontal="right" wrapText="1"/>
    </xf>
    <xf numFmtId="14" fontId="1" fillId="2" borderId="40" xfId="0" applyNumberFormat="1" applyFont="1" applyFill="1" applyBorder="1" applyAlignment="1">
      <alignment horizontal="right"/>
    </xf>
    <xf numFmtId="164" fontId="1" fillId="2" borderId="40" xfId="0" applyNumberFormat="1" applyFont="1" applyFill="1" applyBorder="1" applyAlignment="1"/>
    <xf numFmtId="49" fontId="1" fillId="2" borderId="40" xfId="0" applyNumberFormat="1" applyFont="1" applyFill="1" applyBorder="1" applyAlignment="1"/>
    <xf numFmtId="0" fontId="1" fillId="2" borderId="40" xfId="0" applyFont="1" applyFill="1" applyBorder="1" applyAlignment="1"/>
    <xf numFmtId="3" fontId="1" fillId="2" borderId="40" xfId="0" applyNumberFormat="1" applyFont="1" applyFill="1" applyBorder="1" applyAlignment="1">
      <alignment horizontal="right" wrapText="1"/>
    </xf>
    <xf numFmtId="3" fontId="1" fillId="2" borderId="40" xfId="0" applyNumberFormat="1" applyFont="1" applyFill="1" applyBorder="1" applyAlignment="1"/>
    <xf numFmtId="0" fontId="1" fillId="0" borderId="40" xfId="0" applyNumberFormat="1" applyFont="1" applyBorder="1" applyAlignment="1">
      <alignment horizontal="center"/>
    </xf>
    <xf numFmtId="0" fontId="1" fillId="2" borderId="40" xfId="0" applyNumberFormat="1" applyFont="1" applyFill="1" applyBorder="1" applyAlignment="1">
      <alignment wrapText="1"/>
    </xf>
    <xf numFmtId="49" fontId="1" fillId="2" borderId="40" xfId="0" applyNumberFormat="1" applyFont="1" applyFill="1" applyBorder="1" applyAlignment="1">
      <alignment horizontal="center" wrapText="1"/>
    </xf>
    <xf numFmtId="49" fontId="11" fillId="3" borderId="43" xfId="0" applyNumberFormat="1" applyFont="1" applyFill="1" applyBorder="1" applyAlignment="1">
      <alignment horizontal="center" vertical="center"/>
    </xf>
    <xf numFmtId="49" fontId="2" fillId="3" borderId="52" xfId="0" applyNumberFormat="1" applyFont="1" applyFill="1" applyBorder="1" applyAlignment="1">
      <alignment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right" vertical="center"/>
    </xf>
    <xf numFmtId="3" fontId="3" fillId="8" borderId="38" xfId="0" applyNumberFormat="1" applyFont="1" applyFill="1" applyBorder="1" applyAlignment="1">
      <alignment vertical="center"/>
    </xf>
    <xf numFmtId="3" fontId="3" fillId="8" borderId="39" xfId="0" applyNumberFormat="1" applyFont="1" applyFill="1" applyBorder="1" applyAlignment="1">
      <alignment vertical="center"/>
    </xf>
    <xf numFmtId="49" fontId="4" fillId="9" borderId="25" xfId="0" applyNumberFormat="1" applyFont="1" applyFill="1" applyBorder="1" applyAlignment="1">
      <alignment vertical="center"/>
    </xf>
    <xf numFmtId="0" fontId="3" fillId="9" borderId="26" xfId="0" applyFont="1" applyFill="1" applyBorder="1" applyAlignment="1">
      <alignment vertical="center"/>
    </xf>
    <xf numFmtId="49" fontId="1" fillId="2" borderId="40" xfId="0" applyNumberFormat="1" applyFont="1" applyFill="1" applyBorder="1" applyAlignment="1">
      <alignment wrapText="1"/>
    </xf>
    <xf numFmtId="0" fontId="1" fillId="2" borderId="40" xfId="0" applyFont="1" applyFill="1" applyBorder="1" applyAlignment="1">
      <alignment wrapText="1"/>
    </xf>
    <xf numFmtId="49" fontId="2" fillId="3" borderId="14" xfId="0" applyNumberFormat="1" applyFont="1" applyFill="1" applyBorder="1" applyAlignment="1">
      <alignment wrapText="1"/>
    </xf>
    <xf numFmtId="0" fontId="2" fillId="4" borderId="14" xfId="0" applyFont="1" applyFill="1" applyBorder="1" applyAlignment="1">
      <alignment wrapText="1"/>
    </xf>
    <xf numFmtId="49" fontId="1" fillId="2" borderId="40" xfId="0" applyNumberFormat="1" applyFont="1" applyFill="1" applyBorder="1" applyAlignment="1"/>
    <xf numFmtId="0" fontId="1" fillId="2" borderId="40" xfId="0" applyFont="1" applyFill="1" applyBorder="1" applyAlignment="1"/>
    <xf numFmtId="49" fontId="12" fillId="3" borderId="14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</cellXfs>
  <cellStyles count="3">
    <cellStyle name="Normal" xfId="0" builtinId="0"/>
    <cellStyle name="Normal 2 3" xfId="1"/>
    <cellStyle name="Normal_Hoja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0</xdr:rowOff>
    </xdr:from>
    <xdr:to>
      <xdr:col>7</xdr:col>
      <xdr:colOff>19049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190500"/>
          <a:ext cx="6715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98"/>
  <sheetViews>
    <sheetView showGridLines="0" tabSelected="1" topLeftCell="A80" workbookViewId="0">
      <selection activeCell="H29" sqref="H1:H1048576"/>
    </sheetView>
  </sheetViews>
  <sheetFormatPr baseColWidth="10" defaultColWidth="10.85546875" defaultRowHeight="11.25" customHeight="1" x14ac:dyDescent="0.25"/>
  <cols>
    <col min="1" max="1" width="4.42578125" style="36" customWidth="1"/>
    <col min="2" max="2" width="30" style="36" customWidth="1"/>
    <col min="3" max="3" width="19.42578125" style="36" customWidth="1"/>
    <col min="4" max="4" width="9.42578125" style="36" customWidth="1"/>
    <col min="5" max="5" width="14.42578125" style="36" customWidth="1"/>
    <col min="6" max="6" width="14.7109375" style="36" customWidth="1"/>
    <col min="7" max="7" width="12.42578125" style="36" customWidth="1"/>
    <col min="8" max="254" width="10.85546875" style="36" customWidth="1"/>
    <col min="255" max="16384" width="10.85546875" style="37"/>
  </cols>
  <sheetData>
    <row r="1" spans="1:7" ht="15" customHeight="1" x14ac:dyDescent="0.25">
      <c r="A1" s="35"/>
      <c r="B1" s="35"/>
      <c r="C1" s="35"/>
      <c r="D1" s="35"/>
      <c r="E1" s="35"/>
      <c r="F1" s="35"/>
      <c r="G1" s="35"/>
    </row>
    <row r="2" spans="1:7" ht="15" customHeight="1" x14ac:dyDescent="0.25">
      <c r="A2" s="35"/>
      <c r="B2" s="35"/>
      <c r="C2" s="35"/>
      <c r="D2" s="35"/>
      <c r="E2" s="35"/>
      <c r="F2" s="35"/>
      <c r="G2" s="35"/>
    </row>
    <row r="3" spans="1:7" ht="15" customHeight="1" x14ac:dyDescent="0.25">
      <c r="A3" s="35"/>
      <c r="B3" s="35"/>
      <c r="C3" s="35"/>
      <c r="D3" s="35"/>
      <c r="E3" s="35"/>
      <c r="F3" s="35"/>
      <c r="G3" s="35"/>
    </row>
    <row r="4" spans="1:7" ht="15" customHeight="1" x14ac:dyDescent="0.25">
      <c r="A4" s="35"/>
      <c r="B4" s="35"/>
      <c r="C4" s="35"/>
      <c r="D4" s="35"/>
      <c r="E4" s="35"/>
      <c r="F4" s="35"/>
      <c r="G4" s="35"/>
    </row>
    <row r="5" spans="1:7" ht="15" customHeight="1" x14ac:dyDescent="0.25">
      <c r="A5" s="35"/>
      <c r="B5" s="35"/>
      <c r="C5" s="35"/>
      <c r="D5" s="35"/>
      <c r="E5" s="35"/>
      <c r="F5" s="35"/>
      <c r="G5" s="35"/>
    </row>
    <row r="6" spans="1:7" ht="15" customHeight="1" x14ac:dyDescent="0.25">
      <c r="A6" s="35"/>
      <c r="B6" s="35"/>
      <c r="C6" s="35"/>
      <c r="D6" s="35"/>
      <c r="E6" s="35"/>
      <c r="F6" s="35"/>
      <c r="G6" s="35"/>
    </row>
    <row r="7" spans="1:7" ht="15" customHeight="1" x14ac:dyDescent="0.25">
      <c r="A7" s="35"/>
      <c r="B7" s="35"/>
      <c r="C7" s="35"/>
      <c r="D7" s="35"/>
      <c r="E7" s="35"/>
      <c r="F7" s="35"/>
      <c r="G7" s="35"/>
    </row>
    <row r="8" spans="1:7" ht="15" customHeight="1" x14ac:dyDescent="0.25">
      <c r="A8" s="35"/>
      <c r="B8" s="38"/>
      <c r="C8" s="38"/>
      <c r="D8" s="35"/>
      <c r="E8" s="38"/>
      <c r="F8" s="38"/>
      <c r="G8" s="38"/>
    </row>
    <row r="9" spans="1:7" ht="12" customHeight="1" x14ac:dyDescent="0.25">
      <c r="A9" s="39"/>
      <c r="B9" s="40" t="s">
        <v>0</v>
      </c>
      <c r="C9" s="119" t="s">
        <v>91</v>
      </c>
      <c r="D9" s="41"/>
      <c r="E9" s="143" t="s">
        <v>92</v>
      </c>
      <c r="F9" s="144"/>
      <c r="G9" s="126">
        <v>8000</v>
      </c>
    </row>
    <row r="10" spans="1:7" ht="12.75" x14ac:dyDescent="0.25">
      <c r="A10" s="39"/>
      <c r="B10" s="117" t="s">
        <v>93</v>
      </c>
      <c r="C10" s="118" t="s">
        <v>94</v>
      </c>
      <c r="D10" s="41"/>
      <c r="E10" s="141" t="s">
        <v>103</v>
      </c>
      <c r="F10" s="142"/>
      <c r="G10" s="119" t="s">
        <v>104</v>
      </c>
    </row>
    <row r="11" spans="1:7" ht="12.75" x14ac:dyDescent="0.25">
      <c r="A11" s="39"/>
      <c r="B11" s="117" t="s">
        <v>95</v>
      </c>
      <c r="C11" s="119" t="s">
        <v>96</v>
      </c>
      <c r="D11" s="41"/>
      <c r="E11" s="141" t="s">
        <v>105</v>
      </c>
      <c r="F11" s="142"/>
      <c r="G11" s="122">
        <v>1600</v>
      </c>
    </row>
    <row r="12" spans="1:7" ht="11.25" customHeight="1" x14ac:dyDescent="0.25">
      <c r="A12" s="39"/>
      <c r="B12" s="117" t="s">
        <v>97</v>
      </c>
      <c r="C12" s="120" t="s">
        <v>98</v>
      </c>
      <c r="D12" s="41"/>
      <c r="E12" s="123" t="s">
        <v>106</v>
      </c>
      <c r="F12" s="124"/>
      <c r="G12" s="125">
        <f>+G9*G11</f>
        <v>12800000</v>
      </c>
    </row>
    <row r="13" spans="1:7" ht="11.25" customHeight="1" x14ac:dyDescent="0.25">
      <c r="A13" s="39"/>
      <c r="B13" s="117" t="s">
        <v>99</v>
      </c>
      <c r="C13" s="119" t="s">
        <v>100</v>
      </c>
      <c r="D13" s="41"/>
      <c r="E13" s="141" t="s">
        <v>1</v>
      </c>
      <c r="F13" s="142"/>
      <c r="G13" s="119" t="s">
        <v>2</v>
      </c>
    </row>
    <row r="14" spans="1:7" ht="13.5" customHeight="1" x14ac:dyDescent="0.25">
      <c r="A14" s="39"/>
      <c r="B14" s="117" t="s">
        <v>3</v>
      </c>
      <c r="C14" s="119" t="s">
        <v>101</v>
      </c>
      <c r="D14" s="41"/>
      <c r="E14" s="141" t="s">
        <v>107</v>
      </c>
      <c r="F14" s="142"/>
      <c r="G14" s="119" t="s">
        <v>108</v>
      </c>
    </row>
    <row r="15" spans="1:7" ht="12.75" x14ac:dyDescent="0.25">
      <c r="A15" s="39"/>
      <c r="B15" s="117" t="s">
        <v>102</v>
      </c>
      <c r="C15" s="121">
        <v>44727</v>
      </c>
      <c r="D15" s="41"/>
      <c r="E15" s="145" t="s">
        <v>4</v>
      </c>
      <c r="F15" s="146"/>
      <c r="G15" s="120" t="s">
        <v>109</v>
      </c>
    </row>
    <row r="16" spans="1:7" ht="12" customHeight="1" x14ac:dyDescent="0.25">
      <c r="A16" s="35"/>
      <c r="B16" s="42"/>
      <c r="C16" s="43"/>
      <c r="D16" s="38"/>
      <c r="E16" s="44"/>
      <c r="F16" s="44"/>
      <c r="G16" s="45"/>
    </row>
    <row r="17" spans="1:7" ht="12" customHeight="1" x14ac:dyDescent="0.25">
      <c r="A17" s="39"/>
      <c r="B17" s="147" t="s">
        <v>5</v>
      </c>
      <c r="C17" s="148"/>
      <c r="D17" s="148"/>
      <c r="E17" s="148"/>
      <c r="F17" s="148"/>
      <c r="G17" s="148"/>
    </row>
    <row r="18" spans="1:7" ht="12" customHeight="1" x14ac:dyDescent="0.25">
      <c r="A18" s="35"/>
      <c r="B18" s="46"/>
      <c r="C18" s="47"/>
      <c r="D18" s="47"/>
      <c r="E18" s="47"/>
      <c r="F18" s="48"/>
      <c r="G18" s="48"/>
    </row>
    <row r="19" spans="1:7" ht="12" customHeight="1" x14ac:dyDescent="0.25">
      <c r="A19" s="49"/>
      <c r="B19" s="50" t="s">
        <v>6</v>
      </c>
      <c r="C19" s="51"/>
      <c r="D19" s="52"/>
      <c r="E19" s="52"/>
      <c r="F19" s="52"/>
      <c r="G19" s="52"/>
    </row>
    <row r="20" spans="1:7" ht="24" customHeight="1" x14ac:dyDescent="0.25">
      <c r="A20" s="39"/>
      <c r="B20" s="53" t="s">
        <v>7</v>
      </c>
      <c r="C20" s="53" t="s">
        <v>8</v>
      </c>
      <c r="D20" s="53" t="s">
        <v>9</v>
      </c>
      <c r="E20" s="53" t="s">
        <v>10</v>
      </c>
      <c r="F20" s="53" t="s">
        <v>11</v>
      </c>
      <c r="G20" s="53" t="s">
        <v>12</v>
      </c>
    </row>
    <row r="21" spans="1:7" ht="12.75" customHeight="1" x14ac:dyDescent="0.25">
      <c r="A21" s="39"/>
      <c r="B21" s="29" t="s">
        <v>49</v>
      </c>
      <c r="C21" s="127" t="s">
        <v>122</v>
      </c>
      <c r="D21" s="128">
        <v>19</v>
      </c>
      <c r="E21" s="129" t="s">
        <v>57</v>
      </c>
      <c r="F21" s="125">
        <v>20000</v>
      </c>
      <c r="G21" s="125">
        <f>(D21*F21)</f>
        <v>380000</v>
      </c>
    </row>
    <row r="22" spans="1:7" ht="12.75" customHeight="1" x14ac:dyDescent="0.25">
      <c r="A22" s="39"/>
      <c r="B22" s="29" t="s">
        <v>50</v>
      </c>
      <c r="C22" s="127" t="s">
        <v>122</v>
      </c>
      <c r="D22" s="128">
        <v>2</v>
      </c>
      <c r="E22" s="129" t="s">
        <v>58</v>
      </c>
      <c r="F22" s="125">
        <v>20000</v>
      </c>
      <c r="G22" s="125">
        <f t="shared" ref="G22:G27" si="0">(D22*F22)</f>
        <v>40000</v>
      </c>
    </row>
    <row r="23" spans="1:7" ht="12.75" customHeight="1" x14ac:dyDescent="0.25">
      <c r="A23" s="39"/>
      <c r="B23" s="31" t="s">
        <v>51</v>
      </c>
      <c r="C23" s="127" t="s">
        <v>122</v>
      </c>
      <c r="D23" s="128">
        <v>5</v>
      </c>
      <c r="E23" s="129" t="s">
        <v>59</v>
      </c>
      <c r="F23" s="125">
        <v>20000</v>
      </c>
      <c r="G23" s="125">
        <f t="shared" si="0"/>
        <v>100000</v>
      </c>
    </row>
    <row r="24" spans="1:7" ht="12.75" customHeight="1" x14ac:dyDescent="0.25">
      <c r="A24" s="39"/>
      <c r="B24" s="31" t="s">
        <v>52</v>
      </c>
      <c r="C24" s="127" t="s">
        <v>122</v>
      </c>
      <c r="D24" s="128">
        <v>3</v>
      </c>
      <c r="E24" s="129" t="s">
        <v>60</v>
      </c>
      <c r="F24" s="125">
        <v>20000</v>
      </c>
      <c r="G24" s="125">
        <f t="shared" si="0"/>
        <v>60000</v>
      </c>
    </row>
    <row r="25" spans="1:7" ht="12.75" customHeight="1" x14ac:dyDescent="0.25">
      <c r="A25" s="39"/>
      <c r="B25" s="29" t="s">
        <v>53</v>
      </c>
      <c r="C25" s="127" t="s">
        <v>122</v>
      </c>
      <c r="D25" s="128">
        <v>2</v>
      </c>
      <c r="E25" s="129" t="s">
        <v>61</v>
      </c>
      <c r="F25" s="125">
        <v>20000</v>
      </c>
      <c r="G25" s="125">
        <f t="shared" si="0"/>
        <v>40000</v>
      </c>
    </row>
    <row r="26" spans="1:7" ht="12.75" customHeight="1" x14ac:dyDescent="0.25">
      <c r="A26" s="39"/>
      <c r="B26" s="31" t="s">
        <v>54</v>
      </c>
      <c r="C26" s="127" t="s">
        <v>122</v>
      </c>
      <c r="D26" s="128">
        <v>2</v>
      </c>
      <c r="E26" s="129" t="s">
        <v>63</v>
      </c>
      <c r="F26" s="125">
        <v>20000</v>
      </c>
      <c r="G26" s="125">
        <f t="shared" si="0"/>
        <v>40000</v>
      </c>
    </row>
    <row r="27" spans="1:7" ht="12.75" customHeight="1" x14ac:dyDescent="0.25">
      <c r="A27" s="39"/>
      <c r="B27" s="29" t="s">
        <v>55</v>
      </c>
      <c r="C27" s="127" t="s">
        <v>22</v>
      </c>
      <c r="D27" s="128">
        <v>8000</v>
      </c>
      <c r="E27" s="129" t="s">
        <v>64</v>
      </c>
      <c r="F27" s="125">
        <v>600</v>
      </c>
      <c r="G27" s="125">
        <f t="shared" si="0"/>
        <v>4800000</v>
      </c>
    </row>
    <row r="28" spans="1:7" ht="11.25" customHeight="1" x14ac:dyDescent="0.25">
      <c r="A28" s="39"/>
      <c r="B28" s="29" t="s">
        <v>56</v>
      </c>
      <c r="C28" s="127" t="s">
        <v>22</v>
      </c>
      <c r="D28" s="128">
        <v>8000</v>
      </c>
      <c r="E28" s="129" t="s">
        <v>62</v>
      </c>
      <c r="F28" s="125">
        <v>60</v>
      </c>
      <c r="G28" s="125">
        <f>(D28*F28)</f>
        <v>480000</v>
      </c>
    </row>
    <row r="29" spans="1:7" ht="12.75" customHeight="1" x14ac:dyDescent="0.25">
      <c r="A29" s="39"/>
      <c r="B29" s="21" t="s">
        <v>13</v>
      </c>
      <c r="C29" s="22"/>
      <c r="D29" s="22"/>
      <c r="E29" s="22"/>
      <c r="F29" s="23"/>
      <c r="G29" s="24">
        <f>SUM(G21:G28)</f>
        <v>5940000</v>
      </c>
    </row>
    <row r="30" spans="1:7" ht="12" customHeight="1" x14ac:dyDescent="0.25">
      <c r="A30" s="35"/>
      <c r="B30" s="46"/>
      <c r="C30" s="48"/>
      <c r="D30" s="48"/>
      <c r="E30" s="48"/>
      <c r="F30" s="54"/>
      <c r="G30" s="54"/>
    </row>
    <row r="31" spans="1:7" ht="12" customHeight="1" x14ac:dyDescent="0.25">
      <c r="A31" s="49"/>
      <c r="B31" s="55" t="s">
        <v>14</v>
      </c>
      <c r="C31" s="56"/>
      <c r="D31" s="57"/>
      <c r="E31" s="57"/>
      <c r="F31" s="58"/>
      <c r="G31" s="58"/>
    </row>
    <row r="32" spans="1:7" ht="24" customHeight="1" x14ac:dyDescent="0.25">
      <c r="A32" s="49"/>
      <c r="B32" s="130" t="s">
        <v>7</v>
      </c>
      <c r="C32" s="65" t="s">
        <v>8</v>
      </c>
      <c r="D32" s="65" t="s">
        <v>9</v>
      </c>
      <c r="E32" s="130" t="s">
        <v>10</v>
      </c>
      <c r="F32" s="65" t="s">
        <v>11</v>
      </c>
      <c r="G32" s="130" t="s">
        <v>12</v>
      </c>
    </row>
    <row r="33" spans="1:10" ht="12" customHeight="1" x14ac:dyDescent="0.25">
      <c r="A33" s="39"/>
      <c r="B33" s="134"/>
      <c r="C33" s="135" t="s">
        <v>121</v>
      </c>
      <c r="D33" s="136">
        <v>0</v>
      </c>
      <c r="E33" s="135"/>
      <c r="F33" s="134">
        <v>0</v>
      </c>
      <c r="G33" s="134">
        <v>0</v>
      </c>
    </row>
    <row r="34" spans="1:10" ht="12" customHeight="1" x14ac:dyDescent="0.25">
      <c r="A34" s="49"/>
      <c r="B34" s="131" t="s">
        <v>15</v>
      </c>
      <c r="C34" s="132"/>
      <c r="D34" s="132"/>
      <c r="E34" s="132"/>
      <c r="F34" s="133"/>
      <c r="G34" s="133"/>
    </row>
    <row r="35" spans="1:10" ht="12" customHeight="1" x14ac:dyDescent="0.25">
      <c r="A35" s="35"/>
      <c r="B35" s="59"/>
      <c r="C35" s="60"/>
      <c r="D35" s="60"/>
      <c r="E35" s="60"/>
      <c r="F35" s="61"/>
      <c r="G35" s="61"/>
    </row>
    <row r="36" spans="1:10" ht="12" customHeight="1" x14ac:dyDescent="0.25">
      <c r="A36" s="49"/>
      <c r="B36" s="55" t="s">
        <v>16</v>
      </c>
      <c r="C36" s="56"/>
      <c r="D36" s="57"/>
      <c r="E36" s="57"/>
      <c r="F36" s="58"/>
      <c r="G36" s="58"/>
    </row>
    <row r="37" spans="1:10" ht="24" customHeight="1" x14ac:dyDescent="0.25">
      <c r="A37" s="49"/>
      <c r="B37" s="62" t="s">
        <v>7</v>
      </c>
      <c r="C37" s="62" t="s">
        <v>8</v>
      </c>
      <c r="D37" s="62" t="s">
        <v>9</v>
      </c>
      <c r="E37" s="62" t="s">
        <v>10</v>
      </c>
      <c r="F37" s="63" t="s">
        <v>11</v>
      </c>
      <c r="G37" s="62" t="s">
        <v>12</v>
      </c>
    </row>
    <row r="38" spans="1:10" ht="12.75" customHeight="1" x14ac:dyDescent="0.25">
      <c r="A38" s="64"/>
      <c r="B38" s="19" t="s">
        <v>87</v>
      </c>
      <c r="C38" s="3" t="s">
        <v>123</v>
      </c>
      <c r="D38" s="4">
        <v>0.75</v>
      </c>
      <c r="E38" s="1" t="s">
        <v>63</v>
      </c>
      <c r="F38" s="2">
        <v>240000</v>
      </c>
      <c r="G38" s="2">
        <f t="shared" ref="G38:G40" si="1">(D38*F38)</f>
        <v>180000</v>
      </c>
    </row>
    <row r="39" spans="1:10" ht="12.75" customHeight="1" x14ac:dyDescent="0.25">
      <c r="A39" s="64"/>
      <c r="B39" s="19" t="s">
        <v>88</v>
      </c>
      <c r="C39" s="3" t="s">
        <v>123</v>
      </c>
      <c r="D39" s="4">
        <v>0.25</v>
      </c>
      <c r="E39" s="1" t="s">
        <v>57</v>
      </c>
      <c r="F39" s="2">
        <v>240000</v>
      </c>
      <c r="G39" s="2">
        <f t="shared" si="1"/>
        <v>60000</v>
      </c>
    </row>
    <row r="40" spans="1:10" ht="12.75" customHeight="1" x14ac:dyDescent="0.25">
      <c r="A40" s="64"/>
      <c r="B40" s="19" t="s">
        <v>89</v>
      </c>
      <c r="C40" s="3" t="s">
        <v>123</v>
      </c>
      <c r="D40" s="4">
        <v>2</v>
      </c>
      <c r="E40" s="1" t="s">
        <v>90</v>
      </c>
      <c r="F40" s="2">
        <v>80000</v>
      </c>
      <c r="G40" s="2">
        <f t="shared" si="1"/>
        <v>160000</v>
      </c>
    </row>
    <row r="41" spans="1:10" ht="12.75" customHeight="1" x14ac:dyDescent="0.25">
      <c r="A41" s="49"/>
      <c r="B41" s="5" t="s">
        <v>17</v>
      </c>
      <c r="C41" s="6"/>
      <c r="D41" s="6"/>
      <c r="E41" s="6"/>
      <c r="F41" s="7"/>
      <c r="G41" s="8">
        <f>SUM(G38:G40)</f>
        <v>400000</v>
      </c>
    </row>
    <row r="42" spans="1:10" ht="12" customHeight="1" x14ac:dyDescent="0.25">
      <c r="A42" s="35"/>
      <c r="B42" s="59"/>
      <c r="C42" s="60"/>
      <c r="D42" s="60"/>
      <c r="E42" s="60"/>
      <c r="F42" s="61"/>
      <c r="G42" s="61"/>
    </row>
    <row r="43" spans="1:10" ht="12" customHeight="1" x14ac:dyDescent="0.25">
      <c r="A43" s="49"/>
      <c r="B43" s="55" t="s">
        <v>18</v>
      </c>
      <c r="C43" s="56"/>
      <c r="D43" s="57"/>
      <c r="E43" s="57"/>
      <c r="F43" s="58"/>
      <c r="G43" s="58"/>
    </row>
    <row r="44" spans="1:10" ht="24" customHeight="1" x14ac:dyDescent="0.25">
      <c r="A44" s="49"/>
      <c r="B44" s="65" t="s">
        <v>19</v>
      </c>
      <c r="C44" s="63" t="s">
        <v>20</v>
      </c>
      <c r="D44" s="63" t="s">
        <v>21</v>
      </c>
      <c r="E44" s="63" t="s">
        <v>10</v>
      </c>
      <c r="F44" s="65" t="s">
        <v>11</v>
      </c>
      <c r="G44" s="63" t="s">
        <v>12</v>
      </c>
      <c r="J44" s="66"/>
    </row>
    <row r="45" spans="1:10" ht="12.75" customHeight="1" x14ac:dyDescent="0.25">
      <c r="A45" s="39"/>
      <c r="B45" s="25" t="s">
        <v>65</v>
      </c>
      <c r="C45" s="12"/>
      <c r="D45" s="18"/>
      <c r="E45" s="13"/>
      <c r="F45" s="15"/>
      <c r="G45" s="12"/>
      <c r="J45" s="66"/>
    </row>
    <row r="46" spans="1:10" ht="13.5" customHeight="1" x14ac:dyDescent="0.25">
      <c r="A46" s="39"/>
      <c r="B46" s="26" t="s">
        <v>66</v>
      </c>
      <c r="C46" s="16" t="s">
        <v>22</v>
      </c>
      <c r="D46" s="27">
        <v>400</v>
      </c>
      <c r="E46" s="16" t="s">
        <v>57</v>
      </c>
      <c r="F46" s="28">
        <v>862</v>
      </c>
      <c r="G46" s="14">
        <f>(D46*F46)</f>
        <v>344800</v>
      </c>
    </row>
    <row r="47" spans="1:10" ht="13.5" customHeight="1" x14ac:dyDescent="0.25">
      <c r="A47" s="39"/>
      <c r="B47" s="26" t="s">
        <v>67</v>
      </c>
      <c r="C47" s="16" t="s">
        <v>22</v>
      </c>
      <c r="D47" s="27">
        <v>100</v>
      </c>
      <c r="E47" s="16" t="s">
        <v>58</v>
      </c>
      <c r="F47" s="28">
        <v>1000</v>
      </c>
      <c r="G47" s="14">
        <f t="shared" ref="G47:G57" si="2">(D47*F47)</f>
        <v>100000</v>
      </c>
    </row>
    <row r="48" spans="1:10" ht="13.5" customHeight="1" x14ac:dyDescent="0.25">
      <c r="A48" s="39"/>
      <c r="B48" s="29" t="s">
        <v>68</v>
      </c>
      <c r="C48" s="16" t="s">
        <v>22</v>
      </c>
      <c r="D48" s="27">
        <v>200</v>
      </c>
      <c r="E48" s="16" t="s">
        <v>58</v>
      </c>
      <c r="F48" s="28">
        <v>500</v>
      </c>
      <c r="G48" s="14">
        <f t="shared" si="2"/>
        <v>100000</v>
      </c>
    </row>
    <row r="49" spans="1:7" ht="13.5" customHeight="1" x14ac:dyDescent="0.25">
      <c r="A49" s="39"/>
      <c r="B49" s="30" t="s">
        <v>69</v>
      </c>
      <c r="C49" s="16"/>
      <c r="D49" s="27"/>
      <c r="E49" s="16"/>
      <c r="F49" s="28"/>
      <c r="G49" s="14">
        <f t="shared" si="2"/>
        <v>0</v>
      </c>
    </row>
    <row r="50" spans="1:7" ht="13.5" customHeight="1" x14ac:dyDescent="0.25">
      <c r="A50" s="39"/>
      <c r="B50" s="31" t="s">
        <v>70</v>
      </c>
      <c r="C50" s="16" t="s">
        <v>22</v>
      </c>
      <c r="D50" s="27">
        <v>10</v>
      </c>
      <c r="E50" s="16" t="s">
        <v>57</v>
      </c>
      <c r="F50" s="28">
        <v>5500</v>
      </c>
      <c r="G50" s="14">
        <f t="shared" si="2"/>
        <v>55000</v>
      </c>
    </row>
    <row r="51" spans="1:7" ht="13.5" customHeight="1" x14ac:dyDescent="0.25">
      <c r="A51" s="39"/>
      <c r="B51" s="31" t="s">
        <v>71</v>
      </c>
      <c r="C51" s="16" t="s">
        <v>113</v>
      </c>
      <c r="D51" s="27">
        <v>4</v>
      </c>
      <c r="E51" s="16" t="s">
        <v>81</v>
      </c>
      <c r="F51" s="28">
        <v>9152</v>
      </c>
      <c r="G51" s="14">
        <f t="shared" si="2"/>
        <v>36608</v>
      </c>
    </row>
    <row r="52" spans="1:7" ht="13.5" customHeight="1" x14ac:dyDescent="0.25">
      <c r="A52" s="39"/>
      <c r="B52" s="29" t="s">
        <v>72</v>
      </c>
      <c r="C52" s="16" t="s">
        <v>22</v>
      </c>
      <c r="D52" s="27">
        <v>4</v>
      </c>
      <c r="E52" s="16" t="s">
        <v>81</v>
      </c>
      <c r="F52" s="28">
        <v>9983</v>
      </c>
      <c r="G52" s="14">
        <f t="shared" si="2"/>
        <v>39932</v>
      </c>
    </row>
    <row r="53" spans="1:7" ht="13.5" customHeight="1" x14ac:dyDescent="0.25">
      <c r="A53" s="39"/>
      <c r="B53" s="30" t="s">
        <v>73</v>
      </c>
      <c r="C53" s="16"/>
      <c r="D53" s="27"/>
      <c r="E53" s="16"/>
      <c r="F53" s="28"/>
      <c r="G53" s="14">
        <f t="shared" si="2"/>
        <v>0</v>
      </c>
    </row>
    <row r="54" spans="1:7" ht="13.5" customHeight="1" x14ac:dyDescent="0.25">
      <c r="A54" s="39"/>
      <c r="B54" s="31" t="s">
        <v>74</v>
      </c>
      <c r="C54" s="16" t="s">
        <v>114</v>
      </c>
      <c r="D54" s="32">
        <v>1</v>
      </c>
      <c r="E54" s="16" t="s">
        <v>82</v>
      </c>
      <c r="F54" s="28">
        <v>19000</v>
      </c>
      <c r="G54" s="14">
        <f t="shared" si="2"/>
        <v>19000</v>
      </c>
    </row>
    <row r="55" spans="1:7" ht="12.75" customHeight="1" x14ac:dyDescent="0.25">
      <c r="A55" s="39"/>
      <c r="B55" s="31" t="s">
        <v>75</v>
      </c>
      <c r="C55" s="16" t="s">
        <v>114</v>
      </c>
      <c r="D55" s="32">
        <v>0.5</v>
      </c>
      <c r="E55" s="16" t="s">
        <v>83</v>
      </c>
      <c r="F55" s="28">
        <v>60000</v>
      </c>
      <c r="G55" s="14">
        <f t="shared" si="2"/>
        <v>30000</v>
      </c>
    </row>
    <row r="56" spans="1:7" ht="12.75" customHeight="1" x14ac:dyDescent="0.25">
      <c r="A56" s="39"/>
      <c r="B56" s="30" t="s">
        <v>76</v>
      </c>
      <c r="C56" s="16"/>
      <c r="D56" s="32"/>
      <c r="E56" s="16"/>
      <c r="F56" s="28"/>
      <c r="G56" s="14">
        <f t="shared" si="2"/>
        <v>0</v>
      </c>
    </row>
    <row r="57" spans="1:7" ht="12.75" customHeight="1" x14ac:dyDescent="0.25">
      <c r="A57" s="39"/>
      <c r="B57" s="31" t="s">
        <v>77</v>
      </c>
      <c r="C57" s="17" t="s">
        <v>114</v>
      </c>
      <c r="D57" s="32">
        <v>4</v>
      </c>
      <c r="E57" s="17" t="s">
        <v>84</v>
      </c>
      <c r="F57" s="28">
        <v>18000</v>
      </c>
      <c r="G57" s="14">
        <f t="shared" si="2"/>
        <v>72000</v>
      </c>
    </row>
    <row r="58" spans="1:7" ht="12.75" customHeight="1" x14ac:dyDescent="0.25">
      <c r="A58" s="39"/>
      <c r="B58" s="31" t="s">
        <v>78</v>
      </c>
      <c r="C58" s="17" t="s">
        <v>114</v>
      </c>
      <c r="D58" s="32">
        <v>4</v>
      </c>
      <c r="E58" s="17" t="s">
        <v>84</v>
      </c>
      <c r="F58" s="28">
        <v>14000</v>
      </c>
      <c r="G58" s="14">
        <f>(D58*F58)</f>
        <v>56000</v>
      </c>
    </row>
    <row r="59" spans="1:7" ht="12.75" customHeight="1" x14ac:dyDescent="0.25">
      <c r="A59" s="39"/>
      <c r="B59" s="31" t="s">
        <v>79</v>
      </c>
      <c r="C59" s="17" t="s">
        <v>114</v>
      </c>
      <c r="D59" s="32">
        <v>4</v>
      </c>
      <c r="E59" s="16" t="s">
        <v>85</v>
      </c>
      <c r="F59" s="28">
        <v>13000</v>
      </c>
      <c r="G59" s="14">
        <f>(D59*F59)</f>
        <v>52000</v>
      </c>
    </row>
    <row r="60" spans="1:7" ht="12.75" customHeight="1" x14ac:dyDescent="0.25">
      <c r="A60" s="39"/>
      <c r="B60" s="25" t="s">
        <v>80</v>
      </c>
      <c r="C60" s="16"/>
      <c r="D60" s="32"/>
      <c r="E60" s="16"/>
      <c r="F60" s="28"/>
      <c r="G60" s="14">
        <f>(D60*F60)</f>
        <v>0</v>
      </c>
    </row>
    <row r="61" spans="1:7" ht="12.75" customHeight="1" x14ac:dyDescent="0.25">
      <c r="A61" s="39"/>
      <c r="B61" s="33" t="s">
        <v>118</v>
      </c>
      <c r="C61" s="16" t="s">
        <v>115</v>
      </c>
      <c r="D61" s="32">
        <v>1</v>
      </c>
      <c r="E61" s="16" t="s">
        <v>86</v>
      </c>
      <c r="F61" s="28">
        <v>35000</v>
      </c>
      <c r="G61" s="14">
        <f>(D61*F61)</f>
        <v>35000</v>
      </c>
    </row>
    <row r="62" spans="1:7" ht="13.5" customHeight="1" x14ac:dyDescent="0.25">
      <c r="A62" s="49"/>
      <c r="B62" s="5" t="s">
        <v>23</v>
      </c>
      <c r="C62" s="6"/>
      <c r="D62" s="6"/>
      <c r="E62" s="6"/>
      <c r="F62" s="7"/>
      <c r="G62" s="8">
        <f>SUM(G45:G61)</f>
        <v>940340</v>
      </c>
    </row>
    <row r="63" spans="1:7" ht="12" customHeight="1" x14ac:dyDescent="0.25">
      <c r="A63" s="35"/>
      <c r="B63" s="59"/>
      <c r="C63" s="60"/>
      <c r="D63" s="60"/>
      <c r="E63" s="67"/>
      <c r="F63" s="61"/>
      <c r="G63" s="61"/>
    </row>
    <row r="64" spans="1:7" ht="12" customHeight="1" x14ac:dyDescent="0.25">
      <c r="A64" s="49"/>
      <c r="B64" s="55" t="s">
        <v>24</v>
      </c>
      <c r="C64" s="56"/>
      <c r="D64" s="57"/>
      <c r="E64" s="57"/>
      <c r="F64" s="58"/>
      <c r="G64" s="58"/>
    </row>
    <row r="65" spans="1:7" ht="24" customHeight="1" x14ac:dyDescent="0.25">
      <c r="A65" s="49"/>
      <c r="B65" s="62" t="s">
        <v>25</v>
      </c>
      <c r="C65" s="63" t="s">
        <v>20</v>
      </c>
      <c r="D65" s="63" t="s">
        <v>21</v>
      </c>
      <c r="E65" s="62" t="s">
        <v>10</v>
      </c>
      <c r="F65" s="63" t="s">
        <v>11</v>
      </c>
      <c r="G65" s="62" t="s">
        <v>12</v>
      </c>
    </row>
    <row r="66" spans="1:7" ht="12.75" customHeight="1" x14ac:dyDescent="0.25">
      <c r="A66" s="64"/>
      <c r="B66" s="19" t="s">
        <v>48</v>
      </c>
      <c r="C66" s="9" t="s">
        <v>117</v>
      </c>
      <c r="D66" s="10">
        <v>30000</v>
      </c>
      <c r="E66" s="3" t="s">
        <v>116</v>
      </c>
      <c r="F66" s="11">
        <v>7.5</v>
      </c>
      <c r="G66" s="10">
        <f>(D66*F66)</f>
        <v>225000</v>
      </c>
    </row>
    <row r="67" spans="1:7" ht="13.5" customHeight="1" x14ac:dyDescent="0.25">
      <c r="A67" s="49"/>
      <c r="B67" s="68" t="s">
        <v>26</v>
      </c>
      <c r="C67" s="69"/>
      <c r="D67" s="69"/>
      <c r="E67" s="69"/>
      <c r="F67" s="70"/>
      <c r="G67" s="71">
        <f>SUM(G66)</f>
        <v>225000</v>
      </c>
    </row>
    <row r="68" spans="1:7" ht="12" customHeight="1" x14ac:dyDescent="0.25">
      <c r="A68" s="35"/>
      <c r="B68" s="72"/>
      <c r="C68" s="72"/>
      <c r="D68" s="72"/>
      <c r="E68" s="72"/>
      <c r="F68" s="73"/>
      <c r="G68" s="73"/>
    </row>
    <row r="69" spans="1:7" ht="12" customHeight="1" x14ac:dyDescent="0.25">
      <c r="A69" s="39"/>
      <c r="B69" s="74" t="s">
        <v>27</v>
      </c>
      <c r="C69" s="75"/>
      <c r="D69" s="75"/>
      <c r="E69" s="75"/>
      <c r="F69" s="75"/>
      <c r="G69" s="76">
        <f>G29+G41+G62+G67</f>
        <v>7505340</v>
      </c>
    </row>
    <row r="70" spans="1:7" ht="12" customHeight="1" x14ac:dyDescent="0.25">
      <c r="A70" s="39"/>
      <c r="B70" s="77" t="s">
        <v>28</v>
      </c>
      <c r="C70" s="78"/>
      <c r="D70" s="78"/>
      <c r="E70" s="78"/>
      <c r="F70" s="78"/>
      <c r="G70" s="79">
        <f>G69*0.05</f>
        <v>375267</v>
      </c>
    </row>
    <row r="71" spans="1:7" ht="12" customHeight="1" x14ac:dyDescent="0.25">
      <c r="A71" s="39"/>
      <c r="B71" s="74" t="s">
        <v>29</v>
      </c>
      <c r="C71" s="75"/>
      <c r="D71" s="75"/>
      <c r="E71" s="75"/>
      <c r="F71" s="75"/>
      <c r="G71" s="76">
        <f>G70+G69</f>
        <v>7880607</v>
      </c>
    </row>
    <row r="72" spans="1:7" ht="12" customHeight="1" x14ac:dyDescent="0.25">
      <c r="A72" s="39"/>
      <c r="B72" s="77" t="s">
        <v>30</v>
      </c>
      <c r="C72" s="78"/>
      <c r="D72" s="78"/>
      <c r="E72" s="78"/>
      <c r="F72" s="78"/>
      <c r="G72" s="79">
        <f>G12</f>
        <v>12800000</v>
      </c>
    </row>
    <row r="73" spans="1:7" ht="12" customHeight="1" x14ac:dyDescent="0.25">
      <c r="A73" s="39"/>
      <c r="B73" s="74" t="s">
        <v>31</v>
      </c>
      <c r="C73" s="75"/>
      <c r="D73" s="75"/>
      <c r="E73" s="75"/>
      <c r="F73" s="75"/>
      <c r="G73" s="80">
        <f>G72-G71</f>
        <v>4919393</v>
      </c>
    </row>
    <row r="74" spans="1:7" ht="12" customHeight="1" x14ac:dyDescent="0.25">
      <c r="A74" s="39"/>
      <c r="B74" s="81" t="s">
        <v>119</v>
      </c>
      <c r="C74" s="82"/>
      <c r="D74" s="82"/>
      <c r="E74" s="82"/>
      <c r="F74" s="82"/>
      <c r="G74" s="83"/>
    </row>
    <row r="75" spans="1:7" ht="12.75" customHeight="1" thickBot="1" x14ac:dyDescent="0.3">
      <c r="A75" s="39"/>
      <c r="B75" s="84"/>
      <c r="C75" s="82"/>
      <c r="D75" s="82"/>
      <c r="E75" s="82"/>
      <c r="F75" s="82"/>
      <c r="G75" s="83"/>
    </row>
    <row r="76" spans="1:7" ht="12" customHeight="1" x14ac:dyDescent="0.25">
      <c r="A76" s="39"/>
      <c r="B76" s="85" t="s">
        <v>120</v>
      </c>
      <c r="C76" s="86"/>
      <c r="D76" s="86"/>
      <c r="E76" s="86"/>
      <c r="F76" s="87"/>
      <c r="G76" s="83"/>
    </row>
    <row r="77" spans="1:7" ht="12" customHeight="1" x14ac:dyDescent="0.25">
      <c r="A77" s="39"/>
      <c r="B77" s="88" t="s">
        <v>32</v>
      </c>
      <c r="C77" s="20"/>
      <c r="D77" s="20"/>
      <c r="E77" s="20"/>
      <c r="F77" s="89"/>
      <c r="G77" s="83"/>
    </row>
    <row r="78" spans="1:7" ht="12" customHeight="1" x14ac:dyDescent="0.25">
      <c r="A78" s="39"/>
      <c r="B78" s="88" t="s">
        <v>33</v>
      </c>
      <c r="C78" s="20"/>
      <c r="D78" s="20"/>
      <c r="E78" s="20"/>
      <c r="F78" s="89"/>
      <c r="G78" s="83"/>
    </row>
    <row r="79" spans="1:7" ht="12" customHeight="1" x14ac:dyDescent="0.25">
      <c r="A79" s="39"/>
      <c r="B79" s="88" t="s">
        <v>34</v>
      </c>
      <c r="C79" s="20"/>
      <c r="D79" s="20"/>
      <c r="E79" s="20"/>
      <c r="F79" s="89"/>
      <c r="G79" s="83"/>
    </row>
    <row r="80" spans="1:7" ht="12" customHeight="1" x14ac:dyDescent="0.25">
      <c r="A80" s="39"/>
      <c r="B80" s="88" t="s">
        <v>35</v>
      </c>
      <c r="C80" s="20"/>
      <c r="D80" s="20"/>
      <c r="E80" s="20"/>
      <c r="F80" s="89"/>
      <c r="G80" s="83"/>
    </row>
    <row r="81" spans="1:7" ht="12" customHeight="1" x14ac:dyDescent="0.25">
      <c r="A81" s="39"/>
      <c r="B81" s="88" t="s">
        <v>36</v>
      </c>
      <c r="C81" s="20"/>
      <c r="D81" s="20"/>
      <c r="E81" s="20"/>
      <c r="F81" s="89"/>
      <c r="G81" s="83"/>
    </row>
    <row r="82" spans="1:7" ht="12.75" customHeight="1" thickBot="1" x14ac:dyDescent="0.3">
      <c r="A82" s="39"/>
      <c r="B82" s="90" t="s">
        <v>37</v>
      </c>
      <c r="C82" s="91"/>
      <c r="D82" s="91"/>
      <c r="E82" s="91"/>
      <c r="F82" s="92"/>
      <c r="G82" s="83"/>
    </row>
    <row r="83" spans="1:7" ht="12.75" customHeight="1" x14ac:dyDescent="0.25">
      <c r="A83" s="39"/>
      <c r="B83" s="84"/>
      <c r="C83" s="20"/>
      <c r="D83" s="20"/>
      <c r="E83" s="20"/>
      <c r="F83" s="20"/>
      <c r="G83" s="83"/>
    </row>
    <row r="84" spans="1:7" ht="15" customHeight="1" thickBot="1" x14ac:dyDescent="0.3">
      <c r="A84" s="39"/>
      <c r="B84" s="139" t="s">
        <v>38</v>
      </c>
      <c r="C84" s="140"/>
      <c r="D84" s="93"/>
      <c r="E84" s="94"/>
      <c r="F84" s="94"/>
      <c r="G84" s="83"/>
    </row>
    <row r="85" spans="1:7" ht="12" customHeight="1" x14ac:dyDescent="0.25">
      <c r="A85" s="39"/>
      <c r="B85" s="95" t="s">
        <v>25</v>
      </c>
      <c r="C85" s="96" t="s">
        <v>39</v>
      </c>
      <c r="D85" s="97" t="s">
        <v>40</v>
      </c>
      <c r="E85" s="94"/>
      <c r="F85" s="94"/>
      <c r="G85" s="83"/>
    </row>
    <row r="86" spans="1:7" ht="12" customHeight="1" x14ac:dyDescent="0.25">
      <c r="A86" s="39"/>
      <c r="B86" s="98" t="s">
        <v>41</v>
      </c>
      <c r="C86" s="99">
        <f>G29</f>
        <v>5940000</v>
      </c>
      <c r="D86" s="100">
        <f>(C86/C92)</f>
        <v>0.75374904496569872</v>
      </c>
      <c r="E86" s="94"/>
      <c r="F86" s="94"/>
      <c r="G86" s="83"/>
    </row>
    <row r="87" spans="1:7" ht="12" customHeight="1" x14ac:dyDescent="0.25">
      <c r="A87" s="39"/>
      <c r="B87" s="98" t="s">
        <v>42</v>
      </c>
      <c r="C87" s="101">
        <v>0</v>
      </c>
      <c r="D87" s="100">
        <v>0</v>
      </c>
      <c r="E87" s="94"/>
      <c r="F87" s="94"/>
      <c r="G87" s="83"/>
    </row>
    <row r="88" spans="1:7" ht="12" customHeight="1" x14ac:dyDescent="0.25">
      <c r="A88" s="39"/>
      <c r="B88" s="98" t="s">
        <v>43</v>
      </c>
      <c r="C88" s="99">
        <f>G41</f>
        <v>400000</v>
      </c>
      <c r="D88" s="100">
        <f>(C88/C92)</f>
        <v>5.0757511445501599E-2</v>
      </c>
      <c r="E88" s="94"/>
      <c r="F88" s="94"/>
      <c r="G88" s="83"/>
    </row>
    <row r="89" spans="1:7" ht="12" customHeight="1" x14ac:dyDescent="0.25">
      <c r="A89" s="39"/>
      <c r="B89" s="98" t="s">
        <v>19</v>
      </c>
      <c r="C89" s="99">
        <f>G62</f>
        <v>940340</v>
      </c>
      <c r="D89" s="100">
        <f>(C89/C92)</f>
        <v>0.11932329578165743</v>
      </c>
      <c r="E89" s="94"/>
      <c r="F89" s="94"/>
      <c r="G89" s="83"/>
    </row>
    <row r="90" spans="1:7" ht="12" customHeight="1" x14ac:dyDescent="0.25">
      <c r="A90" s="39"/>
      <c r="B90" s="98" t="s">
        <v>44</v>
      </c>
      <c r="C90" s="102">
        <f>G67</f>
        <v>225000</v>
      </c>
      <c r="D90" s="100">
        <f>(C90/C92)</f>
        <v>2.8551100188094647E-2</v>
      </c>
      <c r="E90" s="103"/>
      <c r="F90" s="103"/>
      <c r="G90" s="83"/>
    </row>
    <row r="91" spans="1:7" ht="12" customHeight="1" x14ac:dyDescent="0.25">
      <c r="A91" s="39"/>
      <c r="B91" s="98" t="s">
        <v>45</v>
      </c>
      <c r="C91" s="102">
        <f>G70</f>
        <v>375267</v>
      </c>
      <c r="D91" s="100">
        <f>(C91/C92)</f>
        <v>4.7619047619047616E-2</v>
      </c>
      <c r="E91" s="103"/>
      <c r="F91" s="103"/>
      <c r="G91" s="83"/>
    </row>
    <row r="92" spans="1:7" ht="12.75" customHeight="1" thickBot="1" x14ac:dyDescent="0.3">
      <c r="A92" s="39"/>
      <c r="B92" s="104" t="s">
        <v>46</v>
      </c>
      <c r="C92" s="105">
        <f>SUM(C86:C91)</f>
        <v>7880607</v>
      </c>
      <c r="D92" s="106">
        <f>SUM(D86:D91)</f>
        <v>1</v>
      </c>
      <c r="E92" s="103"/>
      <c r="F92" s="103"/>
      <c r="G92" s="83"/>
    </row>
    <row r="93" spans="1:7" ht="12" customHeight="1" x14ac:dyDescent="0.25">
      <c r="A93" s="39"/>
      <c r="B93" s="84"/>
      <c r="C93" s="82"/>
      <c r="D93" s="82"/>
      <c r="E93" s="82"/>
      <c r="F93" s="82"/>
      <c r="G93" s="83"/>
    </row>
    <row r="94" spans="1:7" ht="12.75" customHeight="1" x14ac:dyDescent="0.25">
      <c r="A94" s="39"/>
      <c r="B94" s="34"/>
      <c r="C94" s="82"/>
      <c r="D94" s="82"/>
      <c r="E94" s="82"/>
      <c r="F94" s="82"/>
      <c r="G94" s="83"/>
    </row>
    <row r="95" spans="1:7" ht="12" customHeight="1" thickBot="1" x14ac:dyDescent="0.3">
      <c r="A95" s="107"/>
      <c r="B95" s="108"/>
      <c r="C95" s="109" t="s">
        <v>110</v>
      </c>
      <c r="D95" s="110"/>
      <c r="E95" s="111"/>
      <c r="F95" s="112"/>
      <c r="G95" s="83"/>
    </row>
    <row r="96" spans="1:7" ht="12" customHeight="1" x14ac:dyDescent="0.25">
      <c r="A96" s="39"/>
      <c r="B96" s="113" t="s">
        <v>111</v>
      </c>
      <c r="C96" s="137">
        <v>7000</v>
      </c>
      <c r="D96" s="137">
        <v>8000</v>
      </c>
      <c r="E96" s="138">
        <v>9000</v>
      </c>
      <c r="F96" s="114"/>
      <c r="G96" s="115"/>
    </row>
    <row r="97" spans="1:7" ht="12.75" customHeight="1" thickBot="1" x14ac:dyDescent="0.3">
      <c r="A97" s="39"/>
      <c r="B97" s="104" t="s">
        <v>112</v>
      </c>
      <c r="C97" s="105">
        <f>(G71/C96)</f>
        <v>1125.8009999999999</v>
      </c>
      <c r="D97" s="105">
        <f>(G71/D96)</f>
        <v>985.075875</v>
      </c>
      <c r="E97" s="116">
        <f>(G71/E96)</f>
        <v>875.62300000000005</v>
      </c>
      <c r="F97" s="114"/>
      <c r="G97" s="115"/>
    </row>
    <row r="98" spans="1:7" ht="15.6" customHeight="1" x14ac:dyDescent="0.25">
      <c r="A98" s="39"/>
      <c r="B98" s="81" t="s">
        <v>47</v>
      </c>
      <c r="C98" s="20"/>
      <c r="D98" s="20"/>
      <c r="E98" s="20"/>
      <c r="F98" s="20"/>
      <c r="G98" s="20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21" scale="66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2022-05-13T14:41:57Z</cp:lastPrinted>
  <dcterms:created xsi:type="dcterms:W3CDTF">2020-11-27T12:49:26Z</dcterms:created>
  <dcterms:modified xsi:type="dcterms:W3CDTF">2022-06-22T03:29:53Z</dcterms:modified>
</cp:coreProperties>
</file>