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vverdi\Desktop\Asistencia Financiera\Fichas Técnicas\Fresia\"/>
    </mc:Choice>
  </mc:AlternateContent>
  <bookViews>
    <workbookView xWindow="0" yWindow="0" windowWidth="17470" windowHeight="4940"/>
  </bookViews>
  <sheets>
    <sheet name="PRADERA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4" i="1" l="1"/>
  <c r="C84" i="1"/>
  <c r="D84" i="1"/>
  <c r="G41" i="1"/>
  <c r="G48" i="1"/>
  <c r="G45" i="1"/>
  <c r="C75" i="1"/>
  <c r="G55" i="1"/>
  <c r="C78" i="1"/>
  <c r="G49" i="1"/>
  <c r="G46" i="1"/>
  <c r="G44" i="1"/>
  <c r="G42" i="1"/>
  <c r="G35" i="1"/>
  <c r="G34" i="1"/>
  <c r="G33" i="1"/>
  <c r="G23" i="1"/>
  <c r="G22" i="1"/>
  <c r="G21" i="1"/>
  <c r="G12" i="1"/>
  <c r="G60" i="1" s="1"/>
  <c r="G36" i="1"/>
  <c r="C76" i="1"/>
  <c r="G50" i="1" l="1"/>
  <c r="C77" i="1" s="1"/>
  <c r="G24" i="1"/>
  <c r="G57" i="1" l="1"/>
  <c r="G58" i="1" s="1"/>
  <c r="G59" i="1" s="1"/>
  <c r="E85" i="1" s="1"/>
  <c r="C74" i="1"/>
  <c r="D85" i="1" l="1"/>
  <c r="G61" i="1"/>
  <c r="C85" i="1"/>
  <c r="C79" i="1"/>
  <c r="C80" i="1" s="1"/>
  <c r="D74" i="1" s="1"/>
  <c r="D76" i="1" l="1"/>
  <c r="D77" i="1"/>
  <c r="D78" i="1"/>
  <c r="D79" i="1"/>
  <c r="D80" i="1" l="1"/>
</calcChain>
</file>

<file path=xl/sharedStrings.xml><?xml version="1.0" encoding="utf-8"?>
<sst xmlns="http://schemas.openxmlformats.org/spreadsheetml/2006/main" count="133" uniqueCount="92">
  <si>
    <t>RUBRO O CULTIVO</t>
  </si>
  <si>
    <t>VARIEDAD</t>
  </si>
  <si>
    <t>FECHA ESTIMADA  PRECIO VENTA</t>
  </si>
  <si>
    <t>NIVEL TECNOLÓGICO</t>
  </si>
  <si>
    <t>Medio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</si>
  <si>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</si>
  <si>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</si>
  <si>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</si>
  <si>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</si>
  <si>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</si>
  <si>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</si>
  <si>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</si>
  <si>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</si>
  <si>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</si>
  <si>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</si>
  <si>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</si>
  <si>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</si>
  <si>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</si>
  <si>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</si>
  <si>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</si>
  <si>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</si>
  <si>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</si>
  <si>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</si>
  <si>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</si>
  <si>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</si>
  <si>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</si>
  <si>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</si>
  <si>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Aradura</t>
  </si>
  <si>
    <t>Siembra y Fertilización</t>
  </si>
  <si>
    <t>Subtotal Costo Maquinaria</t>
  </si>
  <si>
    <t>INSUMOS</t>
  </si>
  <si>
    <t>Insumos</t>
  </si>
  <si>
    <t>Unidad (Kg/l/u)</t>
  </si>
  <si>
    <t>Cantidad (Kg/l/u)</t>
  </si>
  <si>
    <t>SEMILLA</t>
  </si>
  <si>
    <t>FERTILIZANTES</t>
  </si>
  <si>
    <t>Kg</t>
  </si>
  <si>
    <t>kg</t>
  </si>
  <si>
    <t>HERBICIDAS</t>
  </si>
  <si>
    <t>Lt.</t>
  </si>
  <si>
    <t>Subtotal Insumos</t>
  </si>
  <si>
    <t>OTROS</t>
  </si>
  <si>
    <t>Item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</si>
  <si>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</si>
  <si>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</si>
  <si>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</si>
  <si>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</si>
  <si>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</si>
  <si>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</si>
  <si>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</si>
  <si>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</si>
  <si>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</si>
  <si>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</si>
  <si>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</si>
  <si>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</si>
  <si>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</si>
  <si>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</si>
  <si>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</si>
  <si>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</si>
  <si>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</si>
  <si>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</si>
  <si>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</si>
  <si>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</si>
  <si>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</si>
  <si>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</si>
  <si>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</si>
  <si>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JA</t>
  </si>
  <si>
    <t>Subtotal otros</t>
  </si>
  <si>
    <t>LOS LAGOS</t>
  </si>
  <si>
    <t>MERCADO INTERNO</t>
  </si>
  <si>
    <t>Desinfeccion semilla</t>
  </si>
  <si>
    <t>Siembra y aplicación de fertilizante</t>
  </si>
  <si>
    <t>Aplicación de herbicida</t>
  </si>
  <si>
    <t xml:space="preserve">Rastraje </t>
  </si>
  <si>
    <t>Nitromag</t>
  </si>
  <si>
    <t>Super fosfato triple</t>
  </si>
  <si>
    <t>Muriato de Potasio</t>
  </si>
  <si>
    <t>RANGO 480</t>
  </si>
  <si>
    <t>FRESIA</t>
  </si>
  <si>
    <t>PRADERA</t>
  </si>
  <si>
    <t>RENDIMIENTO (kgMS/Há.)</t>
  </si>
  <si>
    <t>Ballica Nui - Trébol Rosado</t>
  </si>
  <si>
    <t>PRECIO ESPERADO ($/kgMS)</t>
  </si>
  <si>
    <t>Heladas - sequia</t>
  </si>
  <si>
    <t>Semilla Ballica Nui</t>
  </si>
  <si>
    <t>Feb-Abr/Ago-Sep</t>
  </si>
  <si>
    <t>ESCENARIOS COSTO UNITARIO  ($/kg m.s.)</t>
  </si>
  <si>
    <t>Rendimiento (kg m.s./hà)</t>
  </si>
  <si>
    <t>Costo unitario ($/kg m.s.) (*)</t>
  </si>
  <si>
    <t>FEB-MARZO 2022</t>
  </si>
  <si>
    <t>Semilla Trébol Blanco</t>
  </si>
  <si>
    <t>ENE- DIC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</si>
</sst>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 * #,##0_ ;_ * \-#,##0_ ;_ * &quot;-&quot;_ ;_ @_ "/>
    <numFmt numFmtId="165" formatCode="#,##0.0"/>
    <numFmt numFmtId="166" formatCode="&quot; &quot;* #,##0&quot;   &quot;;&quot;-&quot;* #,##0&quot;   &quot;;&quot; &quot;* &quot;-&quot;??&quot;   &quot;"/>
    <numFmt numFmtId="167" formatCode="&quot; &quot;* #,##0&quot; &quot;;&quot; &quot;* &quot;-&quot;#,##0&quot; &quot;;&quot; &quot;* &quot;- &quot;"/>
    <numFmt numFmtId="168" formatCode="&quot; &quot;* #,##0&quot; &quot;;&quot;-&quot;* #,##0&quot; &quot;;&quot; &quot;* &quot;-&quot;??&quot; &quot;"/>
  </numFmts>
  <fonts count="22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8"/>
      <color indexed="15"/>
      <name val="Calibri"/>
      <family val="2"/>
    </font>
    <font>
      <b/>
      <sz val="8"/>
      <color indexed="8"/>
      <name val="Calibri"/>
      <family val="2"/>
    </font>
    <font>
      <b/>
      <sz val="8"/>
      <color indexed="9"/>
      <name val="Calibri"/>
      <family val="2"/>
    </font>
    <font>
      <sz val="11"/>
      <color indexed="8"/>
      <name val="Calibri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62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/>
      <right/>
      <top/>
      <bottom/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 style="thin">
        <color indexed="10"/>
      </right>
      <top/>
      <bottom/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</borders>
  <cellStyleXfs count="2">
    <xf numFmtId="0" fontId="0" fillId="0" borderId="0" applyNumberFormat="0" applyFill="0" applyBorder="0" applyProtection="0"/>
    <xf numFmtId="164" fontId="21" fillId="0" borderId="0" applyFont="0" applyFill="0" applyBorder="0" applyAlignment="0" applyProtection="0"/>
  </cellStyleXfs>
  <cellXfs count="159">
    <xf numFmtId="0" fontId="0" fillId="0" borderId="0" xfId="0" applyFont="1" applyAlignment="1"/>
    <xf numFmtId="49" fontId="1" fillId="3" borderId="5" xfId="0" applyNumberFormat="1" applyFont="1" applyFill="1" applyBorder="1" applyAlignment="1">
      <alignment vertical="center" wrapText="1"/>
    </xf>
    <xf numFmtId="49" fontId="4" fillId="2" borderId="5" xfId="0" applyNumberFormat="1" applyFont="1" applyFill="1" applyBorder="1" applyAlignment="1">
      <alignment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7" fillId="3" borderId="6" xfId="0" applyNumberFormat="1" applyFont="1" applyFill="1" applyBorder="1" applyAlignment="1">
      <alignment vertic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10" fillId="7" borderId="17" xfId="0" applyFont="1" applyFill="1" applyBorder="1" applyAlignment="1">
      <alignment vertical="center"/>
    </xf>
    <xf numFmtId="166" fontId="1" fillId="2" borderId="17" xfId="0" applyNumberFormat="1" applyFont="1" applyFill="1" applyBorder="1" applyAlignment="1">
      <alignment vertical="center"/>
    </xf>
    <xf numFmtId="166" fontId="17" fillId="2" borderId="17" xfId="0" applyNumberFormat="1" applyFont="1" applyFill="1" applyBorder="1" applyAlignment="1">
      <alignment vertical="center"/>
    </xf>
    <xf numFmtId="49" fontId="0" fillId="2" borderId="17" xfId="0" applyNumberFormat="1" applyFont="1" applyFill="1" applyBorder="1" applyAlignment="1">
      <alignment vertical="center"/>
    </xf>
    <xf numFmtId="0" fontId="10" fillId="2" borderId="17" xfId="0" applyFont="1" applyFill="1" applyBorder="1" applyAlignment="1">
      <alignment vertical="center"/>
    </xf>
    <xf numFmtId="49" fontId="1" fillId="5" borderId="19" xfId="0" applyNumberFormat="1" applyFont="1" applyFill="1" applyBorder="1" applyAlignment="1">
      <alignment vertical="center"/>
    </xf>
    <xf numFmtId="0" fontId="1" fillId="5" borderId="20" xfId="0" applyFont="1" applyFill="1" applyBorder="1" applyAlignment="1">
      <alignment vertical="center"/>
    </xf>
    <xf numFmtId="49" fontId="1" fillId="3" borderId="22" xfId="0" applyNumberFormat="1" applyFont="1" applyFill="1" applyBorder="1" applyAlignment="1">
      <alignment vertical="center"/>
    </xf>
    <xf numFmtId="166" fontId="1" fillId="3" borderId="23" xfId="0" applyNumberFormat="1" applyFont="1" applyFill="1" applyBorder="1" applyAlignment="1">
      <alignment vertical="center"/>
    </xf>
    <xf numFmtId="49" fontId="1" fillId="5" borderId="22" xfId="0" applyNumberFormat="1" applyFont="1" applyFill="1" applyBorder="1" applyAlignment="1">
      <alignment vertical="center"/>
    </xf>
    <xf numFmtId="166" fontId="1" fillId="5" borderId="23" xfId="0" applyNumberFormat="1" applyFont="1" applyFill="1" applyBorder="1" applyAlignment="1">
      <alignment vertical="center"/>
    </xf>
    <xf numFmtId="49" fontId="1" fillId="5" borderId="24" xfId="0" applyNumberFormat="1" applyFont="1" applyFill="1" applyBorder="1" applyAlignment="1">
      <alignment vertical="center"/>
    </xf>
    <xf numFmtId="0" fontId="10" fillId="5" borderId="25" xfId="0" applyFont="1" applyFill="1" applyBorder="1" applyAlignment="1">
      <alignment vertical="center"/>
    </xf>
    <xf numFmtId="166" fontId="1" fillId="6" borderId="26" xfId="0" applyNumberFormat="1" applyFont="1" applyFill="1" applyBorder="1" applyAlignment="1">
      <alignment vertical="center"/>
    </xf>
    <xf numFmtId="0" fontId="0" fillId="2" borderId="17" xfId="0" applyFont="1" applyFill="1" applyBorder="1" applyAlignment="1">
      <alignment vertical="center"/>
    </xf>
    <xf numFmtId="0" fontId="16" fillId="2" borderId="17" xfId="0" applyFont="1" applyFill="1" applyBorder="1" applyAlignment="1">
      <alignment vertical="center"/>
    </xf>
    <xf numFmtId="0" fontId="15" fillId="2" borderId="17" xfId="0" applyFont="1" applyFill="1" applyBorder="1" applyAlignment="1">
      <alignment vertical="center"/>
    </xf>
    <xf numFmtId="49" fontId="15" fillId="2" borderId="17" xfId="0" applyNumberFormat="1" applyFont="1" applyFill="1" applyBorder="1" applyAlignment="1">
      <alignment vertical="center"/>
    </xf>
    <xf numFmtId="49" fontId="13" fillId="2" borderId="32" xfId="0" applyNumberFormat="1" applyFont="1" applyFill="1" applyBorder="1" applyAlignment="1">
      <alignment vertical="center"/>
    </xf>
    <xf numFmtId="0" fontId="13" fillId="7" borderId="17" xfId="0" applyFont="1" applyFill="1" applyBorder="1" applyAlignment="1">
      <alignment vertical="center"/>
    </xf>
    <xf numFmtId="3" fontId="1" fillId="5" borderId="21" xfId="0" applyNumberFormat="1" applyFont="1" applyFill="1" applyBorder="1" applyAlignment="1">
      <alignment vertical="center"/>
    </xf>
    <xf numFmtId="0" fontId="0" fillId="2" borderId="1" xfId="0" applyFont="1" applyFill="1" applyBorder="1" applyAlignment="1">
      <alignment vertical="center"/>
    </xf>
    <xf numFmtId="0" fontId="0" fillId="0" borderId="0" xfId="0" applyNumberFormat="1" applyFont="1" applyAlignment="1">
      <alignment vertical="center"/>
    </xf>
    <xf numFmtId="0" fontId="0" fillId="0" borderId="0" xfId="0" applyFont="1" applyAlignment="1">
      <alignment vertical="center"/>
    </xf>
    <xf numFmtId="0" fontId="0" fillId="2" borderId="2" xfId="0" applyFont="1" applyFill="1" applyBorder="1" applyAlignment="1">
      <alignment vertical="center"/>
    </xf>
    <xf numFmtId="0" fontId="0" fillId="2" borderId="3" xfId="0" applyFont="1" applyFill="1" applyBorder="1" applyAlignment="1">
      <alignment vertical="center"/>
    </xf>
    <xf numFmtId="0" fontId="0" fillId="2" borderId="4" xfId="0" applyFont="1" applyFill="1" applyBorder="1" applyAlignment="1">
      <alignment vertical="center"/>
    </xf>
    <xf numFmtId="49" fontId="2" fillId="2" borderId="6" xfId="0" applyNumberFormat="1" applyFont="1" applyFill="1" applyBorder="1" applyAlignment="1">
      <alignment horizontal="right" vertical="center"/>
    </xf>
    <xf numFmtId="0" fontId="2" fillId="2" borderId="7" xfId="0" applyFont="1" applyFill="1" applyBorder="1" applyAlignment="1">
      <alignment vertical="center"/>
    </xf>
    <xf numFmtId="3" fontId="2" fillId="2" borderId="6" xfId="0" applyNumberFormat="1" applyFont="1" applyFill="1" applyBorder="1" applyAlignment="1">
      <alignment vertical="center"/>
    </xf>
    <xf numFmtId="0" fontId="5" fillId="2" borderId="7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horizontal="right" vertical="center"/>
    </xf>
    <xf numFmtId="49" fontId="4" fillId="2" borderId="6" xfId="0" applyNumberFormat="1" applyFont="1" applyFill="1" applyBorder="1" applyAlignment="1">
      <alignment horizontal="right" vertical="center" wrapText="1"/>
    </xf>
    <xf numFmtId="49" fontId="4" fillId="2" borderId="6" xfId="0" applyNumberFormat="1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3" fontId="4" fillId="2" borderId="6" xfId="0" applyNumberFormat="1" applyFont="1" applyFill="1" applyBorder="1" applyAlignment="1">
      <alignment horizontal="right" vertical="center" wrapText="1"/>
    </xf>
    <xf numFmtId="14" fontId="4" fillId="2" borderId="6" xfId="0" applyNumberFormat="1" applyFont="1" applyFill="1" applyBorder="1" applyAlignment="1">
      <alignment horizontal="right" vertical="center"/>
    </xf>
    <xf numFmtId="0" fontId="2" fillId="2" borderId="8" xfId="0" applyFont="1" applyFill="1" applyBorder="1" applyAlignment="1">
      <alignment vertical="center" wrapText="1"/>
    </xf>
    <xf numFmtId="14" fontId="2" fillId="2" borderId="9" xfId="0" applyNumberFormat="1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2" fillId="2" borderId="9" xfId="0" applyFont="1" applyFill="1" applyBorder="1" applyAlignment="1">
      <alignment horizontal="justify" vertical="center" wrapText="1"/>
    </xf>
    <xf numFmtId="0" fontId="0" fillId="2" borderId="10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12" xfId="0" applyFont="1" applyFill="1" applyBorder="1" applyAlignment="1">
      <alignment horizontal="left" vertical="center"/>
    </xf>
    <xf numFmtId="0" fontId="2" fillId="2" borderId="12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vertical="center" wrapText="1"/>
    </xf>
    <xf numFmtId="3" fontId="2" fillId="2" borderId="12" xfId="0" applyNumberFormat="1" applyFont="1" applyFill="1" applyBorder="1" applyAlignment="1">
      <alignment vertical="center"/>
    </xf>
    <xf numFmtId="0" fontId="0" fillId="0" borderId="17" xfId="0" applyNumberFormat="1" applyFont="1" applyBorder="1" applyAlignment="1">
      <alignment vertical="center"/>
    </xf>
    <xf numFmtId="49" fontId="4" fillId="2" borderId="6" xfId="0" applyNumberFormat="1" applyFont="1" applyFill="1" applyBorder="1" applyAlignment="1">
      <alignment horizontal="center" vertical="center"/>
    </xf>
    <xf numFmtId="0" fontId="0" fillId="2" borderId="18" xfId="0" applyFont="1" applyFill="1" applyBorder="1" applyAlignment="1">
      <alignment vertical="center"/>
    </xf>
    <xf numFmtId="0" fontId="15" fillId="2" borderId="33" xfId="0" applyFont="1" applyFill="1" applyBorder="1" applyAlignment="1">
      <alignment vertical="center"/>
    </xf>
    <xf numFmtId="0" fontId="15" fillId="2" borderId="34" xfId="0" applyFont="1" applyFill="1" applyBorder="1" applyAlignment="1">
      <alignment vertical="center"/>
    </xf>
    <xf numFmtId="0" fontId="15" fillId="2" borderId="36" xfId="0" applyFont="1" applyFill="1" applyBorder="1" applyAlignment="1">
      <alignment vertical="center"/>
    </xf>
    <xf numFmtId="0" fontId="15" fillId="2" borderId="38" xfId="0" applyFont="1" applyFill="1" applyBorder="1" applyAlignment="1">
      <alignment vertical="center"/>
    </xf>
    <xf numFmtId="0" fontId="15" fillId="2" borderId="39" xfId="0" applyFont="1" applyFill="1" applyBorder="1" applyAlignment="1">
      <alignment vertical="center"/>
    </xf>
    <xf numFmtId="0" fontId="15" fillId="7" borderId="17" xfId="0" applyFont="1" applyFill="1" applyBorder="1" applyAlignment="1">
      <alignment vertical="center"/>
    </xf>
    <xf numFmtId="0" fontId="0" fillId="2" borderId="16" xfId="0" applyFont="1" applyFill="1" applyBorder="1" applyAlignment="1">
      <alignment vertical="center"/>
    </xf>
    <xf numFmtId="168" fontId="4" fillId="2" borderId="6" xfId="0" applyNumberFormat="1" applyFont="1" applyFill="1" applyBorder="1" applyAlignment="1">
      <alignment vertical="center"/>
    </xf>
    <xf numFmtId="49" fontId="12" fillId="2" borderId="35" xfId="0" applyNumberFormat="1" applyFont="1" applyFill="1" applyBorder="1" applyAlignment="1">
      <alignment vertical="center"/>
    </xf>
    <xf numFmtId="49" fontId="12" fillId="2" borderId="37" xfId="0" applyNumberFormat="1" applyFont="1" applyFill="1" applyBorder="1" applyAlignment="1">
      <alignment vertical="center"/>
    </xf>
    <xf numFmtId="0" fontId="12" fillId="7" borderId="17" xfId="0" applyFont="1" applyFill="1" applyBorder="1" applyAlignment="1">
      <alignment vertical="center"/>
    </xf>
    <xf numFmtId="49" fontId="19" fillId="2" borderId="27" xfId="0" applyNumberFormat="1" applyFont="1" applyFill="1" applyBorder="1" applyAlignment="1">
      <alignment vertical="center"/>
    </xf>
    <xf numFmtId="3" fontId="19" fillId="2" borderId="6" xfId="0" applyNumberFormat="1" applyFont="1" applyFill="1" applyBorder="1" applyAlignment="1">
      <alignment vertical="center"/>
    </xf>
    <xf numFmtId="9" fontId="12" fillId="2" borderId="28" xfId="0" applyNumberFormat="1" applyFont="1" applyFill="1" applyBorder="1" applyAlignment="1">
      <alignment vertical="center"/>
    </xf>
    <xf numFmtId="0" fontId="19" fillId="2" borderId="6" xfId="0" applyNumberFormat="1" applyFont="1" applyFill="1" applyBorder="1" applyAlignment="1">
      <alignment vertical="center"/>
    </xf>
    <xf numFmtId="167" fontId="19" fillId="2" borderId="6" xfId="0" applyNumberFormat="1" applyFont="1" applyFill="1" applyBorder="1" applyAlignment="1">
      <alignment vertical="center"/>
    </xf>
    <xf numFmtId="0" fontId="20" fillId="7" borderId="17" xfId="0" applyFont="1" applyFill="1" applyBorder="1" applyAlignment="1">
      <alignment vertical="center"/>
    </xf>
    <xf numFmtId="49" fontId="19" fillId="8" borderId="29" xfId="0" applyNumberFormat="1" applyFont="1" applyFill="1" applyBorder="1" applyAlignment="1">
      <alignment vertical="center"/>
    </xf>
    <xf numFmtId="167" fontId="19" fillId="8" borderId="30" xfId="0" applyNumberFormat="1" applyFont="1" applyFill="1" applyBorder="1" applyAlignment="1">
      <alignment vertical="center"/>
    </xf>
    <xf numFmtId="0" fontId="12" fillId="2" borderId="17" xfId="0" applyFont="1" applyFill="1" applyBorder="1" applyAlignment="1">
      <alignment vertical="center"/>
    </xf>
    <xf numFmtId="0" fontId="20" fillId="2" borderId="17" xfId="0" applyFont="1" applyFill="1" applyBorder="1" applyAlignment="1">
      <alignment vertical="center"/>
    </xf>
    <xf numFmtId="49" fontId="19" fillId="8" borderId="40" xfId="0" applyNumberFormat="1" applyFont="1" applyFill="1" applyBorder="1" applyAlignment="1">
      <alignment vertical="center"/>
    </xf>
    <xf numFmtId="167" fontId="19" fillId="8" borderId="31" xfId="0" applyNumberFormat="1" applyFont="1" applyFill="1" applyBorder="1" applyAlignment="1">
      <alignment vertical="center"/>
    </xf>
    <xf numFmtId="0" fontId="4" fillId="2" borderId="6" xfId="0" applyNumberFormat="1" applyFont="1" applyFill="1" applyBorder="1" applyAlignment="1">
      <alignment horizontal="center" vertical="center" wrapText="1"/>
    </xf>
    <xf numFmtId="49" fontId="1" fillId="5" borderId="44" xfId="0" applyNumberFormat="1" applyFont="1" applyFill="1" applyBorder="1" applyAlignment="1">
      <alignment vertical="center"/>
    </xf>
    <xf numFmtId="0" fontId="2" fillId="2" borderId="45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vertical="center"/>
    </xf>
    <xf numFmtId="0" fontId="2" fillId="2" borderId="47" xfId="0" applyFont="1" applyFill="1" applyBorder="1" applyAlignment="1">
      <alignment vertical="center"/>
    </xf>
    <xf numFmtId="0" fontId="2" fillId="2" borderId="48" xfId="0" applyFont="1" applyFill="1" applyBorder="1" applyAlignment="1">
      <alignment vertical="center"/>
    </xf>
    <xf numFmtId="3" fontId="2" fillId="2" borderId="48" xfId="0" applyNumberFormat="1" applyFont="1" applyFill="1" applyBorder="1" applyAlignment="1">
      <alignment vertical="center"/>
    </xf>
    <xf numFmtId="49" fontId="1" fillId="3" borderId="43" xfId="0" applyNumberFormat="1" applyFont="1" applyFill="1" applyBorder="1" applyAlignment="1">
      <alignment horizontal="center" vertical="center"/>
    </xf>
    <xf numFmtId="49" fontId="1" fillId="3" borderId="43" xfId="0" applyNumberFormat="1" applyFont="1" applyFill="1" applyBorder="1" applyAlignment="1">
      <alignment horizontal="center" vertical="center" wrapText="1"/>
    </xf>
    <xf numFmtId="0" fontId="2" fillId="2" borderId="43" xfId="0" applyFont="1" applyFill="1" applyBorder="1" applyAlignment="1">
      <alignment vertical="center"/>
    </xf>
    <xf numFmtId="0" fontId="2" fillId="2" borderId="43" xfId="0" applyFont="1" applyFill="1" applyBorder="1" applyAlignment="1">
      <alignment horizontal="center" vertical="center"/>
    </xf>
    <xf numFmtId="49" fontId="3" fillId="3" borderId="43" xfId="0" applyNumberFormat="1" applyFont="1" applyFill="1" applyBorder="1" applyAlignment="1">
      <alignment vertical="center"/>
    </xf>
    <xf numFmtId="0" fontId="3" fillId="3" borderId="43" xfId="0" applyFont="1" applyFill="1" applyBorder="1" applyAlignment="1">
      <alignment horizontal="center" vertical="center"/>
    </xf>
    <xf numFmtId="0" fontId="3" fillId="3" borderId="43" xfId="0" applyFont="1" applyFill="1" applyBorder="1" applyAlignment="1">
      <alignment vertical="center"/>
    </xf>
    <xf numFmtId="49" fontId="4" fillId="2" borderId="43" xfId="0" applyNumberFormat="1" applyFont="1" applyFill="1" applyBorder="1" applyAlignment="1">
      <alignment vertical="center" wrapText="1"/>
    </xf>
    <xf numFmtId="49" fontId="4" fillId="2" borderId="43" xfId="0" applyNumberFormat="1" applyFont="1" applyFill="1" applyBorder="1" applyAlignment="1">
      <alignment horizontal="center" vertical="center" wrapText="1"/>
    </xf>
    <xf numFmtId="49" fontId="4" fillId="2" borderId="43" xfId="0" applyNumberFormat="1" applyFont="1" applyFill="1" applyBorder="1" applyAlignment="1">
      <alignment horizontal="center" vertical="center"/>
    </xf>
    <xf numFmtId="3" fontId="4" fillId="2" borderId="43" xfId="0" applyNumberFormat="1" applyFont="1" applyFill="1" applyBorder="1" applyAlignment="1">
      <alignment horizontal="right" vertical="center" wrapText="1"/>
    </xf>
    <xf numFmtId="49" fontId="7" fillId="3" borderId="43" xfId="0" applyNumberFormat="1" applyFont="1" applyFill="1" applyBorder="1" applyAlignment="1">
      <alignment vertical="center"/>
    </xf>
    <xf numFmtId="0" fontId="7" fillId="3" borderId="43" xfId="0" applyFont="1" applyFill="1" applyBorder="1" applyAlignment="1">
      <alignment horizontal="center" vertical="center"/>
    </xf>
    <xf numFmtId="0" fontId="7" fillId="3" borderId="43" xfId="0" applyFont="1" applyFill="1" applyBorder="1" applyAlignment="1">
      <alignment vertical="center"/>
    </xf>
    <xf numFmtId="3" fontId="7" fillId="3" borderId="43" xfId="0" applyNumberFormat="1" applyFont="1" applyFill="1" applyBorder="1" applyAlignment="1">
      <alignment vertical="center"/>
    </xf>
    <xf numFmtId="49" fontId="4" fillId="2" borderId="43" xfId="0" applyNumberFormat="1" applyFont="1" applyFill="1" applyBorder="1" applyAlignment="1">
      <alignment vertical="center"/>
    </xf>
    <xf numFmtId="0" fontId="4" fillId="2" borderId="43" xfId="0" applyNumberFormat="1" applyFont="1" applyFill="1" applyBorder="1" applyAlignment="1">
      <alignment horizontal="center" vertical="center" wrapText="1"/>
    </xf>
    <xf numFmtId="0" fontId="2" fillId="2" borderId="48" xfId="0" applyFont="1" applyFill="1" applyBorder="1" applyAlignment="1">
      <alignment horizontal="center" vertical="center"/>
    </xf>
    <xf numFmtId="49" fontId="8" fillId="2" borderId="43" xfId="0" applyNumberFormat="1" applyFont="1" applyFill="1" applyBorder="1" applyAlignment="1">
      <alignment horizontal="left" vertical="center" wrapText="1"/>
    </xf>
    <xf numFmtId="0" fontId="8" fillId="2" borderId="43" xfId="0" applyFont="1" applyFill="1" applyBorder="1" applyAlignment="1">
      <alignment horizontal="left" vertical="center" wrapText="1"/>
    </xf>
    <xf numFmtId="49" fontId="4" fillId="2" borderId="43" xfId="0" applyNumberFormat="1" applyFont="1" applyFill="1" applyBorder="1" applyAlignment="1">
      <alignment horizontal="left" vertical="center" wrapText="1"/>
    </xf>
    <xf numFmtId="0" fontId="4" fillId="2" borderId="43" xfId="0" applyNumberFormat="1" applyFont="1" applyFill="1" applyBorder="1" applyAlignment="1">
      <alignment horizontal="center" vertical="center"/>
    </xf>
    <xf numFmtId="3" fontId="4" fillId="2" borderId="43" xfId="0" applyNumberFormat="1" applyFont="1" applyFill="1" applyBorder="1" applyAlignment="1">
      <alignment vertical="center"/>
    </xf>
    <xf numFmtId="49" fontId="8" fillId="2" borderId="43" xfId="0" applyNumberFormat="1" applyFont="1" applyFill="1" applyBorder="1" applyAlignment="1">
      <alignment vertical="center"/>
    </xf>
    <xf numFmtId="0" fontId="4" fillId="2" borderId="43" xfId="0" applyFont="1" applyFill="1" applyBorder="1" applyAlignment="1">
      <alignment horizontal="center" vertical="center"/>
    </xf>
    <xf numFmtId="0" fontId="4" fillId="2" borderId="43" xfId="0" applyNumberFormat="1" applyFont="1" applyFill="1" applyBorder="1" applyAlignment="1">
      <alignment vertical="center"/>
    </xf>
    <xf numFmtId="49" fontId="9" fillId="3" borderId="43" xfId="0" applyNumberFormat="1" applyFont="1" applyFill="1" applyBorder="1" applyAlignment="1">
      <alignment vertical="center"/>
    </xf>
    <xf numFmtId="0" fontId="9" fillId="3" borderId="43" xfId="0" applyFont="1" applyFill="1" applyBorder="1" applyAlignment="1">
      <alignment horizontal="center" vertical="center"/>
    </xf>
    <xf numFmtId="0" fontId="9" fillId="3" borderId="43" xfId="0" applyFont="1" applyFill="1" applyBorder="1" applyAlignment="1">
      <alignment vertical="center"/>
    </xf>
    <xf numFmtId="3" fontId="9" fillId="3" borderId="43" xfId="0" applyNumberFormat="1" applyFont="1" applyFill="1" applyBorder="1" applyAlignment="1">
      <alignment vertical="center"/>
    </xf>
    <xf numFmtId="0" fontId="2" fillId="2" borderId="49" xfId="0" applyFont="1" applyFill="1" applyBorder="1" applyAlignment="1">
      <alignment vertical="center"/>
    </xf>
    <xf numFmtId="3" fontId="2" fillId="2" borderId="49" xfId="0" applyNumberFormat="1" applyFont="1" applyFill="1" applyBorder="1" applyAlignment="1">
      <alignment vertical="center"/>
    </xf>
    <xf numFmtId="165" fontId="4" fillId="2" borderId="43" xfId="0" applyNumberFormat="1" applyFont="1" applyFill="1" applyBorder="1" applyAlignment="1">
      <alignment vertical="center"/>
    </xf>
    <xf numFmtId="49" fontId="19" fillId="2" borderId="50" xfId="0" applyNumberFormat="1" applyFont="1" applyFill="1" applyBorder="1" applyAlignment="1">
      <alignment vertical="center"/>
    </xf>
    <xf numFmtId="3" fontId="19" fillId="2" borderId="51" xfId="0" applyNumberFormat="1" applyFont="1" applyFill="1" applyBorder="1" applyAlignment="1">
      <alignment vertical="center"/>
    </xf>
    <xf numFmtId="9" fontId="12" fillId="2" borderId="52" xfId="0" applyNumberFormat="1" applyFont="1" applyFill="1" applyBorder="1" applyAlignment="1">
      <alignment vertical="center"/>
    </xf>
    <xf numFmtId="49" fontId="19" fillId="8" borderId="56" xfId="0" applyNumberFormat="1" applyFont="1" applyFill="1" applyBorder="1" applyAlignment="1">
      <alignment vertical="center"/>
    </xf>
    <xf numFmtId="49" fontId="19" fillId="2" borderId="59" xfId="0" applyNumberFormat="1" applyFont="1" applyFill="1" applyBorder="1" applyAlignment="1">
      <alignment vertical="center"/>
    </xf>
    <xf numFmtId="167" fontId="19" fillId="2" borderId="60" xfId="0" applyNumberFormat="1" applyFont="1" applyFill="1" applyBorder="1" applyAlignment="1">
      <alignment vertical="center"/>
    </xf>
    <xf numFmtId="9" fontId="12" fillId="2" borderId="61" xfId="0" applyNumberFormat="1" applyFont="1" applyFill="1" applyBorder="1" applyAlignment="1">
      <alignment vertical="center"/>
    </xf>
    <xf numFmtId="167" fontId="19" fillId="8" borderId="57" xfId="0" applyNumberFormat="1" applyFont="1" applyFill="1" applyBorder="1" applyAlignment="1">
      <alignment vertical="center"/>
    </xf>
    <xf numFmtId="9" fontId="19" fillId="8" borderId="58" xfId="0" applyNumberFormat="1" applyFont="1" applyFill="1" applyBorder="1" applyAlignment="1">
      <alignment vertical="center"/>
    </xf>
    <xf numFmtId="164" fontId="19" fillId="8" borderId="41" xfId="1" applyFont="1" applyFill="1" applyBorder="1" applyAlignment="1">
      <alignment vertical="center"/>
    </xf>
    <xf numFmtId="164" fontId="19" fillId="8" borderId="42" xfId="1" applyFont="1" applyFill="1" applyBorder="1" applyAlignment="1">
      <alignment vertical="center"/>
    </xf>
    <xf numFmtId="0" fontId="0" fillId="2" borderId="18" xfId="0" applyFont="1" applyFill="1" applyBorder="1" applyAlignment="1">
      <alignment horizontal="center" vertical="center"/>
    </xf>
    <xf numFmtId="49" fontId="19" fillId="8" borderId="56" xfId="0" applyNumberFormat="1" applyFont="1" applyFill="1" applyBorder="1" applyAlignment="1">
      <alignment horizontal="center" vertical="center"/>
    </xf>
    <xf numFmtId="49" fontId="19" fillId="8" borderId="57" xfId="0" applyNumberFormat="1" applyFont="1" applyFill="1" applyBorder="1" applyAlignment="1">
      <alignment horizontal="center" vertical="center"/>
    </xf>
    <xf numFmtId="49" fontId="12" fillId="8" borderId="58" xfId="0" applyNumberFormat="1" applyFont="1" applyFill="1" applyBorder="1" applyAlignment="1">
      <alignment horizontal="center" vertical="center"/>
    </xf>
    <xf numFmtId="0" fontId="12" fillId="7" borderId="17" xfId="0" applyFont="1" applyFill="1" applyBorder="1" applyAlignment="1">
      <alignment horizontal="center" vertical="center"/>
    </xf>
    <xf numFmtId="0" fontId="15" fillId="7" borderId="17" xfId="0" applyFont="1" applyFill="1" applyBorder="1" applyAlignment="1">
      <alignment horizontal="center" vertical="center"/>
    </xf>
    <xf numFmtId="166" fontId="1" fillId="2" borderId="17" xfId="0" applyNumberFormat="1" applyFont="1" applyFill="1" applyBorder="1" applyAlignment="1">
      <alignment horizontal="center" vertical="center"/>
    </xf>
    <xf numFmtId="0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49" fontId="18" fillId="9" borderId="53" xfId="0" applyNumberFormat="1" applyFont="1" applyFill="1" applyBorder="1" applyAlignment="1">
      <alignment horizontal="center" vertical="center"/>
    </xf>
    <xf numFmtId="49" fontId="18" fillId="9" borderId="54" xfId="0" applyNumberFormat="1" applyFont="1" applyFill="1" applyBorder="1" applyAlignment="1">
      <alignment horizontal="center" vertical="center"/>
    </xf>
    <xf numFmtId="49" fontId="18" fillId="9" borderId="55" xfId="0" applyNumberFormat="1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>
      <alignment vertical="center" wrapText="1"/>
    </xf>
    <xf numFmtId="0" fontId="4" fillId="2" borderId="6" xfId="0" applyFont="1" applyFill="1" applyBorder="1" applyAlignment="1">
      <alignment vertical="center" wrapText="1"/>
    </xf>
    <xf numFmtId="49" fontId="3" fillId="3" borderId="6" xfId="0" applyNumberFormat="1" applyFont="1" applyFill="1" applyBorder="1" applyAlignment="1">
      <alignment vertical="center" wrapText="1"/>
    </xf>
    <xf numFmtId="0" fontId="3" fillId="4" borderId="6" xfId="0" applyFont="1" applyFill="1" applyBorder="1" applyAlignment="1">
      <alignment vertical="center" wrapText="1"/>
    </xf>
    <xf numFmtId="49" fontId="4" fillId="2" borderId="6" xfId="0" applyNumberFormat="1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590550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87"/>
  <sheetViews>
    <sheetView showGridLines="0" tabSelected="1" topLeftCell="A7" zoomScaleNormal="100" workbookViewId="0">
      <selection activeCell="J14" sqref="J14"/>
    </sheetView>
  </sheetViews>
  <sheetFormatPr baseColWidth="10" defaultColWidth="10.81640625" defaultRowHeight="11.25" customHeight="1" x14ac:dyDescent="0.35"/>
  <cols>
    <col min="1" max="1" width="4.453125" style="36" customWidth="1"/>
    <col min="2" max="2" width="20.54296875" style="36" customWidth="1"/>
    <col min="3" max="3" width="19.453125" style="36" customWidth="1"/>
    <col min="4" max="4" width="9.453125" style="36" customWidth="1"/>
    <col min="5" max="5" width="14.453125" style="36" customWidth="1"/>
    <col min="6" max="6" width="11" style="36" customWidth="1"/>
    <col min="7" max="7" width="12.453125" style="36" customWidth="1"/>
    <col min="8" max="255" width="10.81640625" style="36" customWidth="1"/>
    <col min="256" max="16384" width="10.81640625" style="37"/>
  </cols>
  <sheetData>
    <row r="1" spans="1:7" ht="15" customHeight="1" x14ac:dyDescent="0.35">
      <c r="A1" s="35"/>
      <c r="B1" s="35"/>
      <c r="C1" s="35"/>
      <c r="D1" s="35"/>
      <c r="E1" s="35"/>
      <c r="F1" s="35"/>
      <c r="G1" s="35"/>
    </row>
    <row r="2" spans="1:7" ht="15" customHeight="1" x14ac:dyDescent="0.35">
      <c r="A2" s="35"/>
      <c r="B2" s="35"/>
      <c r="C2" s="35"/>
      <c r="D2" s="35"/>
      <c r="E2" s="35"/>
      <c r="F2" s="35"/>
      <c r="G2" s="35"/>
    </row>
    <row r="3" spans="1:7" ht="15" customHeight="1" x14ac:dyDescent="0.35">
      <c r="A3" s="35"/>
      <c r="B3" s="35"/>
      <c r="C3" s="35"/>
      <c r="D3" s="35"/>
      <c r="E3" s="35"/>
      <c r="F3" s="35"/>
      <c r="G3" s="35"/>
    </row>
    <row r="4" spans="1:7" ht="15" customHeight="1" x14ac:dyDescent="0.35">
      <c r="A4" s="35"/>
      <c r="B4" s="35"/>
      <c r="C4" s="35"/>
      <c r="D4" s="35"/>
      <c r="E4" s="35"/>
      <c r="F4" s="35"/>
      <c r="G4" s="35"/>
    </row>
    <row r="5" spans="1:7" ht="15" customHeight="1" x14ac:dyDescent="0.35">
      <c r="A5" s="35"/>
      <c r="B5" s="35"/>
      <c r="C5" s="35"/>
      <c r="D5" s="35"/>
      <c r="E5" s="35"/>
      <c r="F5" s="35"/>
      <c r="G5" s="35"/>
    </row>
    <row r="6" spans="1:7" ht="15" customHeight="1" x14ac:dyDescent="0.35">
      <c r="A6" s="35"/>
      <c r="B6" s="35"/>
      <c r="C6" s="35"/>
      <c r="D6" s="35"/>
      <c r="E6" s="35"/>
      <c r="F6" s="35"/>
      <c r="G6" s="35"/>
    </row>
    <row r="7" spans="1:7" ht="15" customHeight="1" x14ac:dyDescent="0.35">
      <c r="A7" s="35"/>
      <c r="B7" s="35"/>
      <c r="C7" s="35"/>
      <c r="D7" s="35"/>
      <c r="E7" s="35"/>
      <c r="F7" s="35"/>
      <c r="G7" s="35"/>
    </row>
    <row r="8" spans="1:7" ht="15" customHeight="1" x14ac:dyDescent="0.35">
      <c r="A8" s="35"/>
      <c r="B8" s="38"/>
      <c r="C8" s="39"/>
      <c r="D8" s="35"/>
      <c r="E8" s="39"/>
      <c r="F8" s="39"/>
      <c r="G8" s="39"/>
    </row>
    <row r="9" spans="1:7" ht="12" customHeight="1" x14ac:dyDescent="0.35">
      <c r="A9" s="40"/>
      <c r="B9" s="1" t="s">
        <v>0</v>
      </c>
      <c r="C9" s="41" t="s">
        <v>79</v>
      </c>
      <c r="D9" s="42"/>
      <c r="E9" s="153" t="s">
        <v>80</v>
      </c>
      <c r="F9" s="154"/>
      <c r="G9" s="43">
        <v>12000</v>
      </c>
    </row>
    <row r="10" spans="1:7" ht="38.25" customHeight="1" x14ac:dyDescent="0.35">
      <c r="A10" s="40"/>
      <c r="B10" s="2" t="s">
        <v>1</v>
      </c>
      <c r="C10" s="3" t="s">
        <v>81</v>
      </c>
      <c r="D10" s="44"/>
      <c r="E10" s="151" t="s">
        <v>2</v>
      </c>
      <c r="F10" s="152"/>
      <c r="G10" s="45" t="s">
        <v>89</v>
      </c>
    </row>
    <row r="11" spans="1:7" ht="18" customHeight="1" x14ac:dyDescent="0.35">
      <c r="A11" s="40"/>
      <c r="B11" s="2" t="s">
        <v>3</v>
      </c>
      <c r="C11" s="45" t="s">
        <v>4</v>
      </c>
      <c r="D11" s="44"/>
      <c r="E11" s="151" t="s">
        <v>82</v>
      </c>
      <c r="F11" s="152"/>
      <c r="G11" s="71">
        <v>150</v>
      </c>
    </row>
    <row r="12" spans="1:7" ht="11.25" customHeight="1" x14ac:dyDescent="0.35">
      <c r="A12" s="40"/>
      <c r="B12" s="2" t="s">
        <v>5</v>
      </c>
      <c r="C12" s="46" t="s">
        <v>68</v>
      </c>
      <c r="D12" s="44"/>
      <c r="E12" s="47" t="s">
        <v>6</v>
      </c>
      <c r="F12" s="48"/>
      <c r="G12" s="49">
        <f>(G9*G11)</f>
        <v>1800000</v>
      </c>
    </row>
    <row r="13" spans="1:7" ht="11.25" customHeight="1" x14ac:dyDescent="0.35">
      <c r="A13" s="40"/>
      <c r="B13" s="2" t="s">
        <v>7</v>
      </c>
      <c r="C13" s="45" t="s">
        <v>78</v>
      </c>
      <c r="D13" s="44"/>
      <c r="E13" s="151" t="s">
        <v>8</v>
      </c>
      <c r="F13" s="152"/>
      <c r="G13" s="45" t="s">
        <v>69</v>
      </c>
    </row>
    <row r="14" spans="1:7" ht="13.5" customHeight="1" x14ac:dyDescent="0.35">
      <c r="A14" s="40"/>
      <c r="B14" s="2" t="s">
        <v>9</v>
      </c>
      <c r="C14" s="45" t="s">
        <v>78</v>
      </c>
      <c r="D14" s="44"/>
      <c r="E14" s="151" t="s">
        <v>10</v>
      </c>
      <c r="F14" s="152"/>
      <c r="G14" s="45" t="s">
        <v>91</v>
      </c>
    </row>
    <row r="15" spans="1:7" ht="39" customHeight="1" x14ac:dyDescent="0.35">
      <c r="A15" s="40"/>
      <c r="B15" s="2" t="s">
        <v>11</v>
      </c>
      <c r="C15" s="50">
        <v>44713</v>
      </c>
      <c r="D15" s="44"/>
      <c r="E15" s="155" t="s">
        <v>12</v>
      </c>
      <c r="F15" s="156"/>
      <c r="G15" s="3" t="s">
        <v>83</v>
      </c>
    </row>
    <row r="16" spans="1:7" ht="12" customHeight="1" x14ac:dyDescent="0.35">
      <c r="A16" s="35"/>
      <c r="B16" s="51"/>
      <c r="C16" s="52"/>
      <c r="D16" s="6"/>
      <c r="E16" s="53"/>
      <c r="F16" s="53"/>
      <c r="G16" s="54"/>
    </row>
    <row r="17" spans="1:7" ht="12" customHeight="1" x14ac:dyDescent="0.35">
      <c r="A17" s="55"/>
      <c r="B17" s="157" t="s">
        <v>13</v>
      </c>
      <c r="C17" s="158"/>
      <c r="D17" s="158"/>
      <c r="E17" s="158"/>
      <c r="F17" s="158"/>
      <c r="G17" s="158"/>
    </row>
    <row r="18" spans="1:7" ht="12" customHeight="1" x14ac:dyDescent="0.35">
      <c r="A18" s="35"/>
      <c r="B18" s="56"/>
      <c r="C18" s="57"/>
      <c r="D18" s="57"/>
      <c r="E18" s="57"/>
      <c r="F18" s="58"/>
      <c r="G18" s="58"/>
    </row>
    <row r="19" spans="1:7" ht="12" customHeight="1" x14ac:dyDescent="0.35">
      <c r="A19" s="40"/>
      <c r="B19" s="4" t="s">
        <v>14</v>
      </c>
      <c r="C19" s="5"/>
      <c r="D19" s="6"/>
      <c r="E19" s="6"/>
      <c r="F19" s="6"/>
      <c r="G19" s="6"/>
    </row>
    <row r="20" spans="1:7" ht="24" customHeight="1" x14ac:dyDescent="0.35">
      <c r="A20" s="55"/>
      <c r="B20" s="7" t="s">
        <v>15</v>
      </c>
      <c r="C20" s="7" t="s">
        <v>16</v>
      </c>
      <c r="D20" s="7" t="s">
        <v>17</v>
      </c>
      <c r="E20" s="7" t="s">
        <v>18</v>
      </c>
      <c r="F20" s="7" t="s">
        <v>19</v>
      </c>
      <c r="G20" s="7" t="s">
        <v>20</v>
      </c>
    </row>
    <row r="21" spans="1:7" ht="12.75" customHeight="1" x14ac:dyDescent="0.35">
      <c r="A21" s="55"/>
      <c r="B21" s="59" t="s">
        <v>70</v>
      </c>
      <c r="C21" s="3" t="s">
        <v>21</v>
      </c>
      <c r="D21" s="87">
        <v>1</v>
      </c>
      <c r="E21" s="62" t="s">
        <v>85</v>
      </c>
      <c r="F21" s="49">
        <v>20000</v>
      </c>
      <c r="G21" s="49">
        <f>(D21*F21)</f>
        <v>20000</v>
      </c>
    </row>
    <row r="22" spans="1:7" ht="25.5" customHeight="1" x14ac:dyDescent="0.35">
      <c r="A22" s="55"/>
      <c r="B22" s="59" t="s">
        <v>71</v>
      </c>
      <c r="C22" s="3" t="s">
        <v>21</v>
      </c>
      <c r="D22" s="87">
        <v>2</v>
      </c>
      <c r="E22" s="62" t="s">
        <v>85</v>
      </c>
      <c r="F22" s="49">
        <v>20000</v>
      </c>
      <c r="G22" s="49">
        <f>(D22*F22)</f>
        <v>40000</v>
      </c>
    </row>
    <row r="23" spans="1:7" ht="12.75" customHeight="1" x14ac:dyDescent="0.35">
      <c r="A23" s="55"/>
      <c r="B23" s="59" t="s">
        <v>72</v>
      </c>
      <c r="C23" s="3" t="s">
        <v>21</v>
      </c>
      <c r="D23" s="87">
        <v>1</v>
      </c>
      <c r="E23" s="62" t="s">
        <v>85</v>
      </c>
      <c r="F23" s="49">
        <v>20000</v>
      </c>
      <c r="G23" s="49">
        <f>(D23*F23)</f>
        <v>20000</v>
      </c>
    </row>
    <row r="24" spans="1:7" ht="12.75" customHeight="1" x14ac:dyDescent="0.35">
      <c r="A24" s="55"/>
      <c r="B24" s="8" t="s">
        <v>22</v>
      </c>
      <c r="C24" s="9"/>
      <c r="D24" s="9"/>
      <c r="E24" s="9"/>
      <c r="F24" s="10"/>
      <c r="G24" s="11">
        <f>SUM(G21:G23)</f>
        <v>80000</v>
      </c>
    </row>
    <row r="25" spans="1:7" ht="12" customHeight="1" x14ac:dyDescent="0.35">
      <c r="A25" s="35"/>
      <c r="B25" s="56"/>
      <c r="C25" s="58"/>
      <c r="D25" s="58"/>
      <c r="E25" s="58"/>
      <c r="F25" s="60"/>
      <c r="G25" s="60"/>
    </row>
    <row r="26" spans="1:7" ht="12" customHeight="1" x14ac:dyDescent="0.35">
      <c r="A26" s="40"/>
      <c r="B26" s="88" t="s">
        <v>23</v>
      </c>
      <c r="C26" s="89"/>
      <c r="D26" s="90"/>
      <c r="E26" s="90"/>
      <c r="F26" s="91"/>
      <c r="G26" s="91"/>
    </row>
    <row r="27" spans="1:7" ht="24" customHeight="1" x14ac:dyDescent="0.35">
      <c r="A27" s="63"/>
      <c r="B27" s="95" t="s">
        <v>15</v>
      </c>
      <c r="C27" s="96" t="s">
        <v>16</v>
      </c>
      <c r="D27" s="96" t="s">
        <v>17</v>
      </c>
      <c r="E27" s="95" t="s">
        <v>18</v>
      </c>
      <c r="F27" s="96" t="s">
        <v>19</v>
      </c>
      <c r="G27" s="95" t="s">
        <v>20</v>
      </c>
    </row>
    <row r="28" spans="1:7" ht="12" customHeight="1" x14ac:dyDescent="0.35">
      <c r="A28" s="63"/>
      <c r="B28" s="97"/>
      <c r="C28" s="98" t="s">
        <v>66</v>
      </c>
      <c r="D28" s="98"/>
      <c r="E28" s="98"/>
      <c r="F28" s="97"/>
      <c r="G28" s="97"/>
    </row>
    <row r="29" spans="1:7" ht="12" customHeight="1" x14ac:dyDescent="0.35">
      <c r="A29" s="63"/>
      <c r="B29" s="99" t="s">
        <v>24</v>
      </c>
      <c r="C29" s="100"/>
      <c r="D29" s="100"/>
      <c r="E29" s="100"/>
      <c r="F29" s="101"/>
      <c r="G29" s="101"/>
    </row>
    <row r="30" spans="1:7" ht="12" customHeight="1" x14ac:dyDescent="0.35">
      <c r="A30" s="35"/>
      <c r="B30" s="92"/>
      <c r="C30" s="93"/>
      <c r="D30" s="93"/>
      <c r="E30" s="93"/>
      <c r="F30" s="94"/>
      <c r="G30" s="94"/>
    </row>
    <row r="31" spans="1:7" ht="12" customHeight="1" x14ac:dyDescent="0.35">
      <c r="A31" s="40"/>
      <c r="B31" s="88" t="s">
        <v>25</v>
      </c>
      <c r="C31" s="89"/>
      <c r="D31" s="90"/>
      <c r="E31" s="90"/>
      <c r="F31" s="91"/>
      <c r="G31" s="91"/>
    </row>
    <row r="32" spans="1:7" ht="24" customHeight="1" x14ac:dyDescent="0.35">
      <c r="A32" s="63"/>
      <c r="B32" s="95" t="s">
        <v>15</v>
      </c>
      <c r="C32" s="95" t="s">
        <v>16</v>
      </c>
      <c r="D32" s="95" t="s">
        <v>17</v>
      </c>
      <c r="E32" s="95" t="s">
        <v>18</v>
      </c>
      <c r="F32" s="96" t="s">
        <v>19</v>
      </c>
      <c r="G32" s="95" t="s">
        <v>20</v>
      </c>
    </row>
    <row r="33" spans="1:11" ht="12.75" customHeight="1" x14ac:dyDescent="0.35">
      <c r="A33" s="63"/>
      <c r="B33" s="102" t="s">
        <v>27</v>
      </c>
      <c r="C33" s="103" t="s">
        <v>26</v>
      </c>
      <c r="D33" s="111">
        <v>0.13</v>
      </c>
      <c r="E33" s="104" t="s">
        <v>85</v>
      </c>
      <c r="F33" s="105">
        <v>160000</v>
      </c>
      <c r="G33" s="105">
        <f t="shared" ref="G33:G35" si="0">(D33*F33)</f>
        <v>20800</v>
      </c>
    </row>
    <row r="34" spans="1:11" ht="12.75" customHeight="1" x14ac:dyDescent="0.35">
      <c r="A34" s="63"/>
      <c r="B34" s="102" t="s">
        <v>73</v>
      </c>
      <c r="C34" s="103" t="s">
        <v>26</v>
      </c>
      <c r="D34" s="111">
        <v>0.38</v>
      </c>
      <c r="E34" s="104" t="s">
        <v>85</v>
      </c>
      <c r="F34" s="105">
        <v>144000</v>
      </c>
      <c r="G34" s="105">
        <f t="shared" si="0"/>
        <v>54720</v>
      </c>
    </row>
    <row r="35" spans="1:11" ht="12.75" customHeight="1" x14ac:dyDescent="0.35">
      <c r="A35" s="63"/>
      <c r="B35" s="102" t="s">
        <v>28</v>
      </c>
      <c r="C35" s="103" t="s">
        <v>26</v>
      </c>
      <c r="D35" s="111">
        <v>0.19</v>
      </c>
      <c r="E35" s="104" t="s">
        <v>85</v>
      </c>
      <c r="F35" s="105">
        <v>160000</v>
      </c>
      <c r="G35" s="105">
        <f t="shared" si="0"/>
        <v>30400</v>
      </c>
    </row>
    <row r="36" spans="1:11" ht="12.75" customHeight="1" x14ac:dyDescent="0.35">
      <c r="A36" s="63"/>
      <c r="B36" s="106" t="s">
        <v>29</v>
      </c>
      <c r="C36" s="107"/>
      <c r="D36" s="107"/>
      <c r="E36" s="107"/>
      <c r="F36" s="108"/>
      <c r="G36" s="109">
        <f>SUM(G33:G35)</f>
        <v>105920</v>
      </c>
    </row>
    <row r="37" spans="1:11" ht="12.75" customHeight="1" x14ac:dyDescent="0.35">
      <c r="A37" s="40"/>
      <c r="B37" s="92"/>
      <c r="C37" s="93"/>
      <c r="D37" s="93"/>
      <c r="E37" s="93"/>
      <c r="F37" s="94"/>
      <c r="G37" s="94"/>
    </row>
    <row r="38" spans="1:11" ht="12" customHeight="1" x14ac:dyDescent="0.35">
      <c r="A38" s="35"/>
      <c r="B38" s="88" t="s">
        <v>30</v>
      </c>
      <c r="C38" s="89"/>
      <c r="D38" s="90"/>
      <c r="E38" s="90"/>
      <c r="F38" s="91"/>
      <c r="G38" s="91"/>
    </row>
    <row r="39" spans="1:11" ht="12" customHeight="1" x14ac:dyDescent="0.35">
      <c r="A39" s="63"/>
      <c r="B39" s="96" t="s">
        <v>31</v>
      </c>
      <c r="C39" s="96" t="s">
        <v>32</v>
      </c>
      <c r="D39" s="96" t="s">
        <v>33</v>
      </c>
      <c r="E39" s="96" t="s">
        <v>18</v>
      </c>
      <c r="F39" s="96" t="s">
        <v>19</v>
      </c>
      <c r="G39" s="96" t="s">
        <v>20</v>
      </c>
    </row>
    <row r="40" spans="1:11" ht="24" customHeight="1" x14ac:dyDescent="0.35">
      <c r="A40" s="63"/>
      <c r="B40" s="113" t="s">
        <v>34</v>
      </c>
      <c r="C40" s="114"/>
      <c r="D40" s="114"/>
      <c r="E40" s="114"/>
      <c r="F40" s="114"/>
      <c r="G40" s="114"/>
      <c r="K40" s="61"/>
    </row>
    <row r="41" spans="1:11" ht="14.5" x14ac:dyDescent="0.35">
      <c r="A41" s="63"/>
      <c r="B41" s="115" t="s">
        <v>84</v>
      </c>
      <c r="C41" s="104" t="s">
        <v>37</v>
      </c>
      <c r="D41" s="116">
        <v>35</v>
      </c>
      <c r="E41" s="104" t="s">
        <v>85</v>
      </c>
      <c r="F41" s="117">
        <v>6917</v>
      </c>
      <c r="G41" s="117">
        <f>(D41*F41)</f>
        <v>242095</v>
      </c>
      <c r="K41" s="61"/>
    </row>
    <row r="42" spans="1:11" ht="12.75" customHeight="1" x14ac:dyDescent="0.35">
      <c r="A42" s="63"/>
      <c r="B42" s="110" t="s">
        <v>90</v>
      </c>
      <c r="C42" s="104" t="s">
        <v>37</v>
      </c>
      <c r="D42" s="116">
        <v>3</v>
      </c>
      <c r="E42" s="104" t="s">
        <v>85</v>
      </c>
      <c r="F42" s="117">
        <v>9585</v>
      </c>
      <c r="G42" s="117">
        <f>(D42*F42)</f>
        <v>28755</v>
      </c>
      <c r="K42" s="61"/>
    </row>
    <row r="43" spans="1:11" ht="12.75" customHeight="1" x14ac:dyDescent="0.35">
      <c r="A43" s="63"/>
      <c r="B43" s="118" t="s">
        <v>35</v>
      </c>
      <c r="C43" s="119"/>
      <c r="D43" s="119"/>
      <c r="E43" s="119"/>
      <c r="F43" s="117"/>
      <c r="G43" s="117"/>
    </row>
    <row r="44" spans="1:11" ht="12.75" customHeight="1" x14ac:dyDescent="0.35">
      <c r="A44" s="63"/>
      <c r="B44" s="110" t="s">
        <v>74</v>
      </c>
      <c r="C44" s="104" t="s">
        <v>36</v>
      </c>
      <c r="D44" s="116">
        <v>450</v>
      </c>
      <c r="E44" s="104" t="s">
        <v>85</v>
      </c>
      <c r="F44" s="117">
        <v>1068</v>
      </c>
      <c r="G44" s="117">
        <f>(D44*F44)</f>
        <v>480600</v>
      </c>
    </row>
    <row r="45" spans="1:11" ht="12.75" customHeight="1" x14ac:dyDescent="0.35">
      <c r="A45" s="63"/>
      <c r="B45" s="110" t="s">
        <v>76</v>
      </c>
      <c r="C45" s="104" t="s">
        <v>37</v>
      </c>
      <c r="D45" s="116">
        <v>200</v>
      </c>
      <c r="E45" s="104" t="s">
        <v>85</v>
      </c>
      <c r="F45" s="117">
        <v>1187</v>
      </c>
      <c r="G45" s="117">
        <f>(D45*F45)</f>
        <v>237400</v>
      </c>
    </row>
    <row r="46" spans="1:11" ht="12.75" customHeight="1" x14ac:dyDescent="0.35">
      <c r="A46" s="63"/>
      <c r="B46" s="110" t="s">
        <v>75</v>
      </c>
      <c r="C46" s="104" t="s">
        <v>37</v>
      </c>
      <c r="D46" s="116">
        <v>400</v>
      </c>
      <c r="E46" s="104" t="s">
        <v>85</v>
      </c>
      <c r="F46" s="117">
        <v>1185</v>
      </c>
      <c r="G46" s="117">
        <f>(D46*F46)</f>
        <v>474000</v>
      </c>
    </row>
    <row r="47" spans="1:11" ht="12.75" customHeight="1" x14ac:dyDescent="0.35">
      <c r="A47" s="63"/>
      <c r="B47" s="118" t="s">
        <v>38</v>
      </c>
      <c r="C47" s="119"/>
      <c r="D47" s="119"/>
      <c r="E47" s="119"/>
      <c r="F47" s="117"/>
      <c r="G47" s="117"/>
    </row>
    <row r="48" spans="1:11" ht="12.75" customHeight="1" x14ac:dyDescent="0.35">
      <c r="A48" s="63"/>
      <c r="B48" s="110" t="s">
        <v>77</v>
      </c>
      <c r="C48" s="104" t="s">
        <v>39</v>
      </c>
      <c r="D48" s="116">
        <v>3</v>
      </c>
      <c r="E48" s="104" t="s">
        <v>85</v>
      </c>
      <c r="F48" s="117">
        <v>19390</v>
      </c>
      <c r="G48" s="117">
        <f t="shared" ref="G48" si="1">(D48*F48)</f>
        <v>58170</v>
      </c>
    </row>
    <row r="49" spans="1:7" ht="12.75" customHeight="1" x14ac:dyDescent="0.35">
      <c r="A49" s="63"/>
      <c r="B49" s="110"/>
      <c r="C49" s="104"/>
      <c r="D49" s="120"/>
      <c r="E49" s="104"/>
      <c r="F49" s="117"/>
      <c r="G49" s="117">
        <f>(D49*F49)</f>
        <v>0</v>
      </c>
    </row>
    <row r="50" spans="1:7" ht="12.75" customHeight="1" x14ac:dyDescent="0.35">
      <c r="A50" s="63"/>
      <c r="B50" s="121" t="s">
        <v>40</v>
      </c>
      <c r="C50" s="122"/>
      <c r="D50" s="122"/>
      <c r="E50" s="122"/>
      <c r="F50" s="123"/>
      <c r="G50" s="124">
        <f>SUM(G40:G49)</f>
        <v>1521020</v>
      </c>
    </row>
    <row r="51" spans="1:7" ht="13.5" customHeight="1" x14ac:dyDescent="0.35">
      <c r="A51" s="40"/>
      <c r="B51" s="92"/>
      <c r="C51" s="93"/>
      <c r="D51" s="93"/>
      <c r="E51" s="112"/>
      <c r="F51" s="94"/>
      <c r="G51" s="94"/>
    </row>
    <row r="52" spans="1:7" ht="12" customHeight="1" x14ac:dyDescent="0.35">
      <c r="A52" s="35"/>
      <c r="B52" s="88" t="s">
        <v>41</v>
      </c>
      <c r="C52" s="89"/>
      <c r="D52" s="90"/>
      <c r="E52" s="90"/>
      <c r="F52" s="91"/>
      <c r="G52" s="91"/>
    </row>
    <row r="53" spans="1:7" ht="12" customHeight="1" x14ac:dyDescent="0.35">
      <c r="A53" s="63"/>
      <c r="B53" s="95" t="s">
        <v>42</v>
      </c>
      <c r="C53" s="96" t="s">
        <v>32</v>
      </c>
      <c r="D53" s="96" t="s">
        <v>33</v>
      </c>
      <c r="E53" s="95" t="s">
        <v>18</v>
      </c>
      <c r="F53" s="96" t="s">
        <v>19</v>
      </c>
      <c r="G53" s="95" t="s">
        <v>20</v>
      </c>
    </row>
    <row r="54" spans="1:7" ht="24" customHeight="1" x14ac:dyDescent="0.35">
      <c r="A54" s="63"/>
      <c r="B54" s="102"/>
      <c r="C54" s="104"/>
      <c r="D54" s="117"/>
      <c r="E54" s="103"/>
      <c r="F54" s="127"/>
      <c r="G54" s="117"/>
    </row>
    <row r="55" spans="1:7" ht="12.75" customHeight="1" x14ac:dyDescent="0.35">
      <c r="A55" s="63"/>
      <c r="B55" s="106" t="s">
        <v>67</v>
      </c>
      <c r="C55" s="122"/>
      <c r="D55" s="122"/>
      <c r="E55" s="122"/>
      <c r="F55" s="123"/>
      <c r="G55" s="124">
        <f>+G54</f>
        <v>0</v>
      </c>
    </row>
    <row r="56" spans="1:7" ht="13.5" customHeight="1" x14ac:dyDescent="0.35">
      <c r="A56" s="40"/>
      <c r="B56" s="125"/>
      <c r="C56" s="125"/>
      <c r="D56" s="125"/>
      <c r="E56" s="125"/>
      <c r="F56" s="126"/>
      <c r="G56" s="126"/>
    </row>
    <row r="57" spans="1:7" ht="12" customHeight="1" x14ac:dyDescent="0.35">
      <c r="A57" s="35"/>
      <c r="B57" s="19" t="s">
        <v>43</v>
      </c>
      <c r="C57" s="20"/>
      <c r="D57" s="20"/>
      <c r="E57" s="20"/>
      <c r="F57" s="20"/>
      <c r="G57" s="34">
        <f>G24+G36+G50+G55+G29</f>
        <v>1706940</v>
      </c>
    </row>
    <row r="58" spans="1:7" ht="12" customHeight="1" x14ac:dyDescent="0.35">
      <c r="A58" s="63"/>
      <c r="B58" s="21" t="s">
        <v>44</v>
      </c>
      <c r="C58" s="13"/>
      <c r="D58" s="13"/>
      <c r="E58" s="13"/>
      <c r="F58" s="13"/>
      <c r="G58" s="22">
        <f>G57*0.05</f>
        <v>85347</v>
      </c>
    </row>
    <row r="59" spans="1:7" ht="12" customHeight="1" x14ac:dyDescent="0.35">
      <c r="A59" s="63"/>
      <c r="B59" s="23" t="s">
        <v>45</v>
      </c>
      <c r="C59" s="12"/>
      <c r="D59" s="12"/>
      <c r="E59" s="12"/>
      <c r="F59" s="12"/>
      <c r="G59" s="24">
        <f>G58+G57</f>
        <v>1792287</v>
      </c>
    </row>
    <row r="60" spans="1:7" ht="12" customHeight="1" x14ac:dyDescent="0.35">
      <c r="A60" s="63"/>
      <c r="B60" s="21" t="s">
        <v>46</v>
      </c>
      <c r="C60" s="13"/>
      <c r="D60" s="13"/>
      <c r="E60" s="13"/>
      <c r="F60" s="13"/>
      <c r="G60" s="22">
        <f>G12</f>
        <v>1800000</v>
      </c>
    </row>
    <row r="61" spans="1:7" ht="12" customHeight="1" x14ac:dyDescent="0.35">
      <c r="A61" s="63"/>
      <c r="B61" s="25" t="s">
        <v>47</v>
      </c>
      <c r="C61" s="26"/>
      <c r="D61" s="26"/>
      <c r="E61" s="26"/>
      <c r="F61" s="26"/>
      <c r="G61" s="27">
        <f>G60-G59</f>
        <v>7713</v>
      </c>
    </row>
    <row r="62" spans="1:7" ht="12" customHeight="1" x14ac:dyDescent="0.35">
      <c r="A62" s="63"/>
      <c r="B62" s="17" t="s">
        <v>48</v>
      </c>
      <c r="C62" s="18"/>
      <c r="D62" s="18"/>
      <c r="E62" s="18"/>
      <c r="F62" s="18"/>
      <c r="G62" s="15"/>
    </row>
    <row r="63" spans="1:7" ht="12" customHeight="1" thickBot="1" x14ac:dyDescent="0.4">
      <c r="A63" s="63"/>
      <c r="B63" s="28"/>
      <c r="C63" s="18"/>
      <c r="D63" s="18"/>
      <c r="E63" s="18"/>
      <c r="F63" s="18"/>
      <c r="G63" s="15"/>
    </row>
    <row r="64" spans="1:7" ht="12.75" customHeight="1" x14ac:dyDescent="0.35">
      <c r="A64" s="63"/>
      <c r="B64" s="32" t="s">
        <v>49</v>
      </c>
      <c r="C64" s="64"/>
      <c r="D64" s="64"/>
      <c r="E64" s="64"/>
      <c r="F64" s="65"/>
      <c r="G64" s="15"/>
    </row>
    <row r="65" spans="1:255" ht="12" customHeight="1" x14ac:dyDescent="0.35">
      <c r="A65" s="63"/>
      <c r="B65" s="72" t="s">
        <v>50</v>
      </c>
      <c r="C65" s="30"/>
      <c r="D65" s="30"/>
      <c r="E65" s="30"/>
      <c r="F65" s="66"/>
      <c r="G65" s="15"/>
    </row>
    <row r="66" spans="1:255" ht="12" customHeight="1" x14ac:dyDescent="0.35">
      <c r="A66" s="63"/>
      <c r="B66" s="72" t="s">
        <v>51</v>
      </c>
      <c r="C66" s="30"/>
      <c r="D66" s="30"/>
      <c r="E66" s="30"/>
      <c r="F66" s="66"/>
      <c r="G66" s="15"/>
    </row>
    <row r="67" spans="1:255" ht="12" customHeight="1" x14ac:dyDescent="0.35">
      <c r="A67" s="63"/>
      <c r="B67" s="72" t="s">
        <v>52</v>
      </c>
      <c r="C67" s="30"/>
      <c r="D67" s="30"/>
      <c r="E67" s="30"/>
      <c r="F67" s="66"/>
      <c r="G67" s="15"/>
    </row>
    <row r="68" spans="1:255" ht="12" customHeight="1" x14ac:dyDescent="0.35">
      <c r="A68" s="63"/>
      <c r="B68" s="72" t="s">
        <v>53</v>
      </c>
      <c r="C68" s="30"/>
      <c r="D68" s="30"/>
      <c r="E68" s="30"/>
      <c r="F68" s="66"/>
      <c r="G68" s="15"/>
    </row>
    <row r="69" spans="1:255" ht="12" customHeight="1" x14ac:dyDescent="0.35">
      <c r="A69" s="63"/>
      <c r="B69" s="72" t="s">
        <v>54</v>
      </c>
      <c r="C69" s="30"/>
      <c r="D69" s="30"/>
      <c r="E69" s="30"/>
      <c r="F69" s="66"/>
      <c r="G69" s="15"/>
    </row>
    <row r="70" spans="1:255" ht="12" customHeight="1" thickBot="1" x14ac:dyDescent="0.4">
      <c r="A70" s="63"/>
      <c r="B70" s="73" t="s">
        <v>55</v>
      </c>
      <c r="C70" s="67"/>
      <c r="D70" s="67"/>
      <c r="E70" s="67"/>
      <c r="F70" s="68"/>
      <c r="G70" s="15"/>
    </row>
    <row r="71" spans="1:255" ht="12.75" customHeight="1" thickBot="1" x14ac:dyDescent="0.4">
      <c r="A71" s="63"/>
      <c r="B71" s="30"/>
      <c r="C71" s="30"/>
      <c r="D71" s="30"/>
      <c r="E71" s="30"/>
      <c r="F71" s="30"/>
      <c r="G71" s="15"/>
    </row>
    <row r="72" spans="1:255" ht="12.75" customHeight="1" thickBot="1" x14ac:dyDescent="0.4">
      <c r="A72" s="63"/>
      <c r="B72" s="148" t="s">
        <v>56</v>
      </c>
      <c r="C72" s="149"/>
      <c r="D72" s="150"/>
      <c r="E72" s="74"/>
      <c r="F72" s="69"/>
      <c r="G72" s="15"/>
    </row>
    <row r="73" spans="1:255" s="147" customFormat="1" ht="15" customHeight="1" thickBot="1" x14ac:dyDescent="0.4">
      <c r="A73" s="139"/>
      <c r="B73" s="140" t="s">
        <v>42</v>
      </c>
      <c r="C73" s="141" t="s">
        <v>57</v>
      </c>
      <c r="D73" s="142" t="s">
        <v>58</v>
      </c>
      <c r="E73" s="143"/>
      <c r="F73" s="144"/>
      <c r="G73" s="145"/>
      <c r="H73" s="146"/>
      <c r="I73" s="146"/>
      <c r="J73" s="146"/>
      <c r="K73" s="146"/>
      <c r="L73" s="146"/>
      <c r="M73" s="146"/>
      <c r="N73" s="146"/>
      <c r="O73" s="146"/>
      <c r="P73" s="146"/>
      <c r="Q73" s="146"/>
      <c r="R73" s="146"/>
      <c r="S73" s="146"/>
      <c r="T73" s="146"/>
      <c r="U73" s="146"/>
      <c r="V73" s="146"/>
      <c r="W73" s="146"/>
      <c r="X73" s="146"/>
      <c r="Y73" s="146"/>
      <c r="Z73" s="146"/>
      <c r="AA73" s="146"/>
      <c r="AB73" s="146"/>
      <c r="AC73" s="146"/>
      <c r="AD73" s="146"/>
      <c r="AE73" s="146"/>
      <c r="AF73" s="146"/>
      <c r="AG73" s="146"/>
      <c r="AH73" s="146"/>
      <c r="AI73" s="146"/>
      <c r="AJ73" s="146"/>
      <c r="AK73" s="146"/>
      <c r="AL73" s="146"/>
      <c r="AM73" s="146"/>
      <c r="AN73" s="146"/>
      <c r="AO73" s="146"/>
      <c r="AP73" s="146"/>
      <c r="AQ73" s="146"/>
      <c r="AR73" s="146"/>
      <c r="AS73" s="146"/>
      <c r="AT73" s="146"/>
      <c r="AU73" s="146"/>
      <c r="AV73" s="146"/>
      <c r="AW73" s="146"/>
      <c r="AX73" s="146"/>
      <c r="AY73" s="146"/>
      <c r="AZ73" s="146"/>
      <c r="BA73" s="146"/>
      <c r="BB73" s="146"/>
      <c r="BC73" s="146"/>
      <c r="BD73" s="146"/>
      <c r="BE73" s="146"/>
      <c r="BF73" s="146"/>
      <c r="BG73" s="146"/>
      <c r="BH73" s="146"/>
      <c r="BI73" s="146"/>
      <c r="BJ73" s="146"/>
      <c r="BK73" s="146"/>
      <c r="BL73" s="146"/>
      <c r="BM73" s="146"/>
      <c r="BN73" s="146"/>
      <c r="BO73" s="146"/>
      <c r="BP73" s="146"/>
      <c r="BQ73" s="146"/>
      <c r="BR73" s="146"/>
      <c r="BS73" s="146"/>
      <c r="BT73" s="146"/>
      <c r="BU73" s="146"/>
      <c r="BV73" s="146"/>
      <c r="BW73" s="146"/>
      <c r="BX73" s="146"/>
      <c r="BY73" s="146"/>
      <c r="BZ73" s="146"/>
      <c r="CA73" s="146"/>
      <c r="CB73" s="146"/>
      <c r="CC73" s="146"/>
      <c r="CD73" s="146"/>
      <c r="CE73" s="146"/>
      <c r="CF73" s="146"/>
      <c r="CG73" s="146"/>
      <c r="CH73" s="146"/>
      <c r="CI73" s="146"/>
      <c r="CJ73" s="146"/>
      <c r="CK73" s="146"/>
      <c r="CL73" s="146"/>
      <c r="CM73" s="146"/>
      <c r="CN73" s="146"/>
      <c r="CO73" s="146"/>
      <c r="CP73" s="146"/>
      <c r="CQ73" s="146"/>
      <c r="CR73" s="146"/>
      <c r="CS73" s="146"/>
      <c r="CT73" s="146"/>
      <c r="CU73" s="146"/>
      <c r="CV73" s="146"/>
      <c r="CW73" s="146"/>
      <c r="CX73" s="146"/>
      <c r="CY73" s="146"/>
      <c r="CZ73" s="146"/>
      <c r="DA73" s="146"/>
      <c r="DB73" s="146"/>
      <c r="DC73" s="146"/>
      <c r="DD73" s="146"/>
      <c r="DE73" s="146"/>
      <c r="DF73" s="146"/>
      <c r="DG73" s="146"/>
      <c r="DH73" s="146"/>
      <c r="DI73" s="146"/>
      <c r="DJ73" s="146"/>
      <c r="DK73" s="146"/>
      <c r="DL73" s="146"/>
      <c r="DM73" s="146"/>
      <c r="DN73" s="146"/>
      <c r="DO73" s="146"/>
      <c r="DP73" s="146"/>
      <c r="DQ73" s="146"/>
      <c r="DR73" s="146"/>
      <c r="DS73" s="146"/>
      <c r="DT73" s="146"/>
      <c r="DU73" s="146"/>
      <c r="DV73" s="146"/>
      <c r="DW73" s="146"/>
      <c r="DX73" s="146"/>
      <c r="DY73" s="146"/>
      <c r="DZ73" s="146"/>
      <c r="EA73" s="146"/>
      <c r="EB73" s="146"/>
      <c r="EC73" s="146"/>
      <c r="ED73" s="146"/>
      <c r="EE73" s="146"/>
      <c r="EF73" s="146"/>
      <c r="EG73" s="146"/>
      <c r="EH73" s="146"/>
      <c r="EI73" s="146"/>
      <c r="EJ73" s="146"/>
      <c r="EK73" s="146"/>
      <c r="EL73" s="146"/>
      <c r="EM73" s="146"/>
      <c r="EN73" s="146"/>
      <c r="EO73" s="146"/>
      <c r="EP73" s="146"/>
      <c r="EQ73" s="146"/>
      <c r="ER73" s="146"/>
      <c r="ES73" s="146"/>
      <c r="ET73" s="146"/>
      <c r="EU73" s="146"/>
      <c r="EV73" s="146"/>
      <c r="EW73" s="146"/>
      <c r="EX73" s="146"/>
      <c r="EY73" s="146"/>
      <c r="EZ73" s="146"/>
      <c r="FA73" s="146"/>
      <c r="FB73" s="146"/>
      <c r="FC73" s="146"/>
      <c r="FD73" s="146"/>
      <c r="FE73" s="146"/>
      <c r="FF73" s="146"/>
      <c r="FG73" s="146"/>
      <c r="FH73" s="146"/>
      <c r="FI73" s="146"/>
      <c r="FJ73" s="146"/>
      <c r="FK73" s="146"/>
      <c r="FL73" s="146"/>
      <c r="FM73" s="146"/>
      <c r="FN73" s="146"/>
      <c r="FO73" s="146"/>
      <c r="FP73" s="146"/>
      <c r="FQ73" s="146"/>
      <c r="FR73" s="146"/>
      <c r="FS73" s="146"/>
      <c r="FT73" s="146"/>
      <c r="FU73" s="146"/>
      <c r="FV73" s="146"/>
      <c r="FW73" s="146"/>
      <c r="FX73" s="146"/>
      <c r="FY73" s="146"/>
      <c r="FZ73" s="146"/>
      <c r="GA73" s="146"/>
      <c r="GB73" s="146"/>
      <c r="GC73" s="146"/>
      <c r="GD73" s="146"/>
      <c r="GE73" s="146"/>
      <c r="GF73" s="146"/>
      <c r="GG73" s="146"/>
      <c r="GH73" s="146"/>
      <c r="GI73" s="146"/>
      <c r="GJ73" s="146"/>
      <c r="GK73" s="146"/>
      <c r="GL73" s="146"/>
      <c r="GM73" s="146"/>
      <c r="GN73" s="146"/>
      <c r="GO73" s="146"/>
      <c r="GP73" s="146"/>
      <c r="GQ73" s="146"/>
      <c r="GR73" s="146"/>
      <c r="GS73" s="146"/>
      <c r="GT73" s="146"/>
      <c r="GU73" s="146"/>
      <c r="GV73" s="146"/>
      <c r="GW73" s="146"/>
      <c r="GX73" s="146"/>
      <c r="GY73" s="146"/>
      <c r="GZ73" s="146"/>
      <c r="HA73" s="146"/>
      <c r="HB73" s="146"/>
      <c r="HC73" s="146"/>
      <c r="HD73" s="146"/>
      <c r="HE73" s="146"/>
      <c r="HF73" s="146"/>
      <c r="HG73" s="146"/>
      <c r="HH73" s="146"/>
      <c r="HI73" s="146"/>
      <c r="HJ73" s="146"/>
      <c r="HK73" s="146"/>
      <c r="HL73" s="146"/>
      <c r="HM73" s="146"/>
      <c r="HN73" s="146"/>
      <c r="HO73" s="146"/>
      <c r="HP73" s="146"/>
      <c r="HQ73" s="146"/>
      <c r="HR73" s="146"/>
      <c r="HS73" s="146"/>
      <c r="HT73" s="146"/>
      <c r="HU73" s="146"/>
      <c r="HV73" s="146"/>
      <c r="HW73" s="146"/>
      <c r="HX73" s="146"/>
      <c r="HY73" s="146"/>
      <c r="HZ73" s="146"/>
      <c r="IA73" s="146"/>
      <c r="IB73" s="146"/>
      <c r="IC73" s="146"/>
      <c r="ID73" s="146"/>
      <c r="IE73" s="146"/>
      <c r="IF73" s="146"/>
      <c r="IG73" s="146"/>
      <c r="IH73" s="146"/>
      <c r="II73" s="146"/>
      <c r="IJ73" s="146"/>
      <c r="IK73" s="146"/>
      <c r="IL73" s="146"/>
      <c r="IM73" s="146"/>
      <c r="IN73" s="146"/>
      <c r="IO73" s="146"/>
      <c r="IP73" s="146"/>
      <c r="IQ73" s="146"/>
      <c r="IR73" s="146"/>
      <c r="IS73" s="146"/>
      <c r="IT73" s="146"/>
      <c r="IU73" s="146"/>
    </row>
    <row r="74" spans="1:255" ht="12" customHeight="1" x14ac:dyDescent="0.35">
      <c r="A74" s="63"/>
      <c r="B74" s="128" t="s">
        <v>59</v>
      </c>
      <c r="C74" s="129">
        <f>+G24</f>
        <v>80000</v>
      </c>
      <c r="D74" s="130">
        <f>(C74/C80)</f>
        <v>4.4635708455174866E-2</v>
      </c>
      <c r="E74" s="74"/>
      <c r="F74" s="69"/>
      <c r="G74" s="15"/>
    </row>
    <row r="75" spans="1:255" ht="12" customHeight="1" x14ac:dyDescent="0.35">
      <c r="A75" s="63"/>
      <c r="B75" s="75" t="s">
        <v>60</v>
      </c>
      <c r="C75" s="78">
        <f>+G29</f>
        <v>0</v>
      </c>
      <c r="D75" s="77">
        <v>0</v>
      </c>
      <c r="E75" s="74"/>
      <c r="F75" s="69"/>
      <c r="G75" s="15"/>
    </row>
    <row r="76" spans="1:255" ht="12" customHeight="1" x14ac:dyDescent="0.35">
      <c r="A76" s="63"/>
      <c r="B76" s="75" t="s">
        <v>61</v>
      </c>
      <c r="C76" s="76">
        <f>+G36</f>
        <v>105920</v>
      </c>
      <c r="D76" s="77">
        <f>(C76/C80)</f>
        <v>5.9097677994651529E-2</v>
      </c>
      <c r="E76" s="74"/>
      <c r="F76" s="69"/>
      <c r="G76" s="15"/>
    </row>
    <row r="77" spans="1:255" ht="12" customHeight="1" x14ac:dyDescent="0.35">
      <c r="A77" s="63"/>
      <c r="B77" s="75" t="s">
        <v>31</v>
      </c>
      <c r="C77" s="76">
        <f>+G50</f>
        <v>1521020</v>
      </c>
      <c r="D77" s="77">
        <f>(C77/C80)</f>
        <v>0.848647565931126</v>
      </c>
      <c r="E77" s="74"/>
      <c r="F77" s="69"/>
      <c r="G77" s="15"/>
    </row>
    <row r="78" spans="1:255" ht="12" customHeight="1" x14ac:dyDescent="0.35">
      <c r="A78" s="63"/>
      <c r="B78" s="75" t="s">
        <v>62</v>
      </c>
      <c r="C78" s="79">
        <f>+G55</f>
        <v>0</v>
      </c>
      <c r="D78" s="77">
        <f>(C78/C80)</f>
        <v>0</v>
      </c>
      <c r="E78" s="80"/>
      <c r="F78" s="14"/>
      <c r="G78" s="15"/>
    </row>
    <row r="79" spans="1:255" ht="12" customHeight="1" thickBot="1" x14ac:dyDescent="0.4">
      <c r="A79" s="63"/>
      <c r="B79" s="132" t="s">
        <v>63</v>
      </c>
      <c r="C79" s="133">
        <f>+G58</f>
        <v>85347</v>
      </c>
      <c r="D79" s="134">
        <f>(C79/C80)</f>
        <v>4.7619047619047616E-2</v>
      </c>
      <c r="E79" s="80"/>
      <c r="F79" s="14"/>
      <c r="G79" s="15"/>
    </row>
    <row r="80" spans="1:255" ht="12" customHeight="1" thickBot="1" x14ac:dyDescent="0.4">
      <c r="A80" s="63"/>
      <c r="B80" s="131" t="s">
        <v>64</v>
      </c>
      <c r="C80" s="135">
        <f>SUM(C74:C79)</f>
        <v>1792287</v>
      </c>
      <c r="D80" s="136">
        <f>SUM(D74:D79)</f>
        <v>1</v>
      </c>
      <c r="E80" s="80"/>
      <c r="F80" s="14"/>
      <c r="G80" s="15"/>
    </row>
    <row r="81" spans="1:7" ht="12.75" customHeight="1" x14ac:dyDescent="0.35">
      <c r="A81" s="63"/>
      <c r="B81" s="83"/>
      <c r="C81" s="84"/>
      <c r="D81" s="84"/>
      <c r="E81" s="84"/>
      <c r="F81" s="18"/>
      <c r="G81" s="15"/>
    </row>
    <row r="82" spans="1:7" ht="12" customHeight="1" thickBot="1" x14ac:dyDescent="0.4">
      <c r="A82" s="63"/>
      <c r="B82" s="29"/>
      <c r="C82" s="84"/>
      <c r="D82" s="84"/>
      <c r="E82" s="84"/>
      <c r="F82" s="18"/>
      <c r="G82" s="15"/>
    </row>
    <row r="83" spans="1:7" ht="12.75" customHeight="1" thickBot="1" x14ac:dyDescent="0.4">
      <c r="A83" s="63"/>
      <c r="B83" s="148" t="s">
        <v>86</v>
      </c>
      <c r="C83" s="149"/>
      <c r="D83" s="149"/>
      <c r="E83" s="150"/>
      <c r="F83" s="14"/>
      <c r="G83" s="15"/>
    </row>
    <row r="84" spans="1:7" ht="12" customHeight="1" x14ac:dyDescent="0.35">
      <c r="A84" s="70"/>
      <c r="B84" s="85" t="s">
        <v>87</v>
      </c>
      <c r="C84" s="137">
        <f>+D84*0.9</f>
        <v>10800</v>
      </c>
      <c r="D84" s="137">
        <f>+G9</f>
        <v>12000</v>
      </c>
      <c r="E84" s="138">
        <f>+D84*1.1</f>
        <v>13200.000000000002</v>
      </c>
      <c r="F84" s="33"/>
      <c r="G84" s="16"/>
    </row>
    <row r="85" spans="1:7" ht="12" customHeight="1" thickBot="1" x14ac:dyDescent="0.4">
      <c r="A85" s="63"/>
      <c r="B85" s="81" t="s">
        <v>88</v>
      </c>
      <c r="C85" s="82">
        <f>(G59/C84)</f>
        <v>165.95249999999999</v>
      </c>
      <c r="D85" s="82">
        <f>(G59/D84)</f>
        <v>149.35724999999999</v>
      </c>
      <c r="E85" s="86">
        <f>(G59/E84)</f>
        <v>135.77931818181816</v>
      </c>
      <c r="F85" s="33"/>
      <c r="G85" s="16"/>
    </row>
    <row r="86" spans="1:7" ht="12.75" customHeight="1" x14ac:dyDescent="0.35">
      <c r="A86" s="63"/>
      <c r="B86" s="31" t="s">
        <v>65</v>
      </c>
      <c r="C86" s="30"/>
      <c r="D86" s="30"/>
      <c r="E86" s="30"/>
      <c r="F86" s="30"/>
      <c r="G86" s="30"/>
    </row>
    <row r="87" spans="1:7" ht="15.65" customHeight="1" x14ac:dyDescent="0.35">
      <c r="A87" s="63"/>
    </row>
  </sheetData>
  <mergeCells count="9">
    <mergeCell ref="B83:E83"/>
    <mergeCell ref="E13:F13"/>
    <mergeCell ref="E11:F11"/>
    <mergeCell ref="E10:F10"/>
    <mergeCell ref="E9:F9"/>
    <mergeCell ref="E14:F14"/>
    <mergeCell ref="E15:F15"/>
    <mergeCell ref="B17:G17"/>
    <mergeCell ref="B72:D72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PRADERA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Verdi Rademacher Viviana</cp:lastModifiedBy>
  <dcterms:created xsi:type="dcterms:W3CDTF">2020-11-27T12:49:26Z</dcterms:created>
  <dcterms:modified xsi:type="dcterms:W3CDTF">2022-07-26T11:58:26Z</dcterms:modified>
</cp:coreProperties>
</file>