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<sst xmlns="http://schemas.openxmlformats.org/spreadsheetml/2006/main" count="147" uniqueCount="100">
  <si>
    <t>RUBRO O CULTIVO</t>
  </si>
  <si>
    <t>AVENA</t>
  </si>
  <si>
    <t>RENDIMIENTO (qq/ha)</t>
  </si>
  <si>
    <t>VARIEDAD</t>
  </si>
  <si>
    <t>NEHUEN</t>
  </si>
  <si>
    <t>FECHA ESTIMADA  PRECIO VENTA</t>
  </si>
  <si>
    <t>Ene-Feb</t>
  </si>
  <si>
    <t>NIVEL TECNOLÓGICO</t>
  </si>
  <si>
    <t>MEDIO-ALTO</t>
  </si>
  <si>
    <t>PRECIO ESPERADO ($/qq)</t>
  </si>
  <si>
    <t>REGIÓN</t>
  </si>
  <si>
    <t>DE LOS RIOS</t>
  </si>
  <si>
    <t>INGRESO ESPERADO, CON IVA ($)</t>
  </si>
  <si>
    <t>ÁREA</t>
  </si>
  <si>
    <t>PAILLACO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</si>
  <si>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</si>
  <si>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</si>
  <si>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</si>
  <si>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</si>
  <si>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</si>
  <si>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</si>
  <si>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LLUVIA EXTEMPORANEA Y VIENTO EXCESIVO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</si>
  <si>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</si>
  <si>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</si>
  <si>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</si>
  <si>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</si>
  <si>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</si>
  <si>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</si>
  <si>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</si>
  <si>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</si>
  <si>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semilla</t>
  </si>
  <si>
    <t>JH</t>
  </si>
  <si>
    <t>Jul-Ago</t>
  </si>
  <si>
    <t>Subtotal Jornadas Hombre</t>
  </si>
  <si>
    <t>JORNADAS ANIMAL</t>
  </si>
  <si>
    <t>Subtotal Jornadas Animal</t>
  </si>
  <si>
    <t>MAQUINARIA</t>
  </si>
  <si>
    <t>Aplicación Herbicida pre-siembra</t>
  </si>
  <si>
    <t>JM</t>
  </si>
  <si>
    <t>julio</t>
  </si>
  <si>
    <t>Rastraje</t>
  </si>
  <si>
    <t>Aradura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</si>
  <si>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</si>
  <si>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</si>
  <si>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</si>
  <si>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</si>
  <si>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</si>
  <si>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</si>
  <si>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</si>
  <si>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</si>
  <si>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</si>
  <si>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</si>
  <si>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</si>
  <si>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</si>
  <si>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</si>
  <si>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</si>
  <si>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</si>
  <si>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</si>
  <si>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Septiembre</t>
  </si>
  <si>
    <t>Superfosfato Triple</t>
  </si>
  <si>
    <t>Muriato de Potasio</t>
  </si>
  <si>
    <t>HERBICIDAS</t>
  </si>
  <si>
    <t>Glifosato</t>
  </si>
  <si>
    <t>l</t>
  </si>
  <si>
    <t>MCPA+ALLIADO</t>
  </si>
  <si>
    <t>Octubre</t>
  </si>
  <si>
    <t>FUNGICIDA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</si>
  <si>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</si>
  <si>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</si>
  <si>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</si>
  <si>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</si>
  <si>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</si>
  <si>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</si>
  <si>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</si>
  <si>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</si>
  <si>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</si>
  <si>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</si>
  <si>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</si>
  <si>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</si>
  <si>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</si>
  <si>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</si>
  <si>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</si>
  <si>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</si>
  <si>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</si>
  <si>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anagran </t>
  </si>
  <si>
    <t>Can27</t>
  </si>
  <si>
    <t xml:space="preserve">PAILLACO - LOS LAGOS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</si>
  <si>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</si>
  <si>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</si>
  <si>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</si>
  <si>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</si>
  <si>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</si>
  <si>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</si>
  <si>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</si>
  <si>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</si>
  <si>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</si>
  <si>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($/Kg)</t>
  </si>
  <si>
    <t>(*): Este valor representa el valor mìnimo de venta del producto</t>
  </si>
  <si>
    <t>Rendimiento (qq/ha)</t>
  </si>
  <si>
    <t>ESCENARIOS COSTO UNITARIO  ($qq/há)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</si>
</sst>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_-;\-* #,##0_-;_-* &quot;-&quot;??_-;_-@_-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b/>
      <i/>
      <sz val="7"/>
      <color indexed="9"/>
      <name val="Calibri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b/>
      <sz val="7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7" fontId="2" fillId="0" borderId="10" xfId="47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7" fontId="2" fillId="0" borderId="10" xfId="47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167" fontId="2" fillId="0" borderId="0" xfId="47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7" fontId="2" fillId="0" borderId="0" xfId="4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33" borderId="0" xfId="55" applyFont="1" applyFill="1" applyBorder="1" applyAlignment="1">
      <alignment/>
    </xf>
    <xf numFmtId="0" fontId="2" fillId="34" borderId="11" xfId="55" applyFont="1" applyFill="1" applyBorder="1" applyAlignment="1">
      <alignment/>
    </xf>
    <xf numFmtId="0" fontId="2" fillId="0" borderId="0" xfId="55" applyFont="1" applyFill="1" applyBorder="1" applyAlignment="1">
      <alignment/>
    </xf>
    <xf numFmtId="168" fontId="10" fillId="33" borderId="0" xfId="55" applyNumberFormat="1" applyFont="1" applyFill="1" applyBorder="1" applyAlignment="1">
      <alignment vertical="center"/>
    </xf>
    <xf numFmtId="0" fontId="1" fillId="0" borderId="0" xfId="55" applyNumberFormat="1" applyFont="1" applyAlignment="1">
      <alignment/>
    </xf>
    <xf numFmtId="0" fontId="1" fillId="0" borderId="0" xfId="55" applyNumberFormat="1" applyFont="1" applyBorder="1" applyAlignment="1">
      <alignment/>
    </xf>
    <xf numFmtId="49" fontId="11" fillId="35" borderId="12" xfId="55" applyNumberFormat="1" applyFont="1" applyFill="1" applyBorder="1" applyAlignment="1">
      <alignment vertical="center"/>
    </xf>
    <xf numFmtId="49" fontId="11" fillId="35" borderId="13" xfId="55" applyNumberFormat="1" applyFont="1" applyFill="1" applyBorder="1" applyAlignment="1">
      <alignment vertical="center"/>
    </xf>
    <xf numFmtId="49" fontId="2" fillId="35" borderId="14" xfId="55" applyNumberFormat="1" applyFont="1" applyFill="1" applyBorder="1" applyAlignment="1">
      <alignment/>
    </xf>
    <xf numFmtId="49" fontId="11" fillId="33" borderId="15" xfId="55" applyNumberFormat="1" applyFont="1" applyFill="1" applyBorder="1" applyAlignment="1">
      <alignment vertical="center"/>
    </xf>
    <xf numFmtId="3" fontId="11" fillId="33" borderId="16" xfId="55" applyNumberFormat="1" applyFont="1" applyFill="1" applyBorder="1" applyAlignment="1">
      <alignment vertical="center"/>
    </xf>
    <xf numFmtId="9" fontId="2" fillId="33" borderId="17" xfId="55" applyNumberFormat="1" applyFont="1" applyFill="1" applyBorder="1" applyAlignment="1">
      <alignment/>
    </xf>
    <xf numFmtId="169" fontId="11" fillId="33" borderId="16" xfId="55" applyNumberFormat="1" applyFont="1" applyFill="1" applyBorder="1" applyAlignment="1">
      <alignment vertical="center"/>
    </xf>
    <xf numFmtId="0" fontId="4" fillId="0" borderId="0" xfId="55" applyFont="1" applyFill="1" applyBorder="1" applyAlignment="1">
      <alignment vertical="center"/>
    </xf>
    <xf numFmtId="0" fontId="1" fillId="33" borderId="18" xfId="55" applyFont="1" applyFill="1" applyBorder="1" applyAlignment="1">
      <alignment/>
    </xf>
    <xf numFmtId="49" fontId="11" fillId="35" borderId="19" xfId="55" applyNumberFormat="1" applyFont="1" applyFill="1" applyBorder="1" applyAlignment="1">
      <alignment vertical="center"/>
    </xf>
    <xf numFmtId="169" fontId="11" fillId="35" borderId="20" xfId="55" applyNumberFormat="1" applyFont="1" applyFill="1" applyBorder="1" applyAlignment="1">
      <alignment vertical="center"/>
    </xf>
    <xf numFmtId="9" fontId="11" fillId="35" borderId="21" xfId="55" applyNumberFormat="1" applyFont="1" applyFill="1" applyBorder="1" applyAlignment="1">
      <alignment vertical="center"/>
    </xf>
    <xf numFmtId="0" fontId="1" fillId="33" borderId="0" xfId="55" applyFont="1" applyFill="1" applyBorder="1" applyAlignment="1">
      <alignment vertical="center"/>
    </xf>
    <xf numFmtId="0" fontId="4" fillId="33" borderId="0" xfId="55" applyFont="1" applyFill="1" applyBorder="1" applyAlignment="1">
      <alignment vertical="center"/>
    </xf>
    <xf numFmtId="0" fontId="12" fillId="33" borderId="0" xfId="55" applyFont="1" applyFill="1" applyBorder="1" applyAlignment="1">
      <alignment vertical="center"/>
    </xf>
    <xf numFmtId="0" fontId="4" fillId="34" borderId="22" xfId="55" applyFont="1" applyFill="1" applyBorder="1" applyAlignment="1">
      <alignment vertical="center"/>
    </xf>
    <xf numFmtId="49" fontId="11" fillId="35" borderId="23" xfId="55" applyNumberFormat="1" applyFont="1" applyFill="1" applyBorder="1" applyAlignment="1">
      <alignment vertical="center"/>
    </xf>
    <xf numFmtId="0" fontId="11" fillId="35" borderId="24" xfId="55" applyNumberFormat="1" applyFont="1" applyFill="1" applyBorder="1" applyAlignment="1">
      <alignment horizontal="center" vertical="center"/>
    </xf>
    <xf numFmtId="0" fontId="11" fillId="35" borderId="25" xfId="55" applyNumberFormat="1" applyFont="1" applyFill="1" applyBorder="1" applyAlignment="1">
      <alignment horizontal="center" vertical="center"/>
    </xf>
    <xf numFmtId="0" fontId="11" fillId="0" borderId="0" xfId="55" applyFont="1" applyFill="1" applyBorder="1" applyAlignment="1">
      <alignment vertical="center"/>
    </xf>
    <xf numFmtId="168" fontId="13" fillId="33" borderId="0" xfId="55" applyNumberFormat="1" applyFont="1" applyFill="1" applyBorder="1" applyAlignment="1">
      <alignment vertical="center"/>
    </xf>
    <xf numFmtId="49" fontId="11" fillId="35" borderId="26" xfId="55" applyNumberFormat="1" applyFont="1" applyFill="1" applyBorder="1" applyAlignment="1">
      <alignment vertical="center"/>
    </xf>
    <xf numFmtId="3" fontId="11" fillId="35" borderId="27" xfId="55" applyNumberFormat="1" applyFont="1" applyFill="1" applyBorder="1" applyAlignment="1">
      <alignment horizontal="center" vertical="center"/>
    </xf>
    <xf numFmtId="3" fontId="11" fillId="35" borderId="28" xfId="55" applyNumberFormat="1" applyFont="1" applyFill="1" applyBorder="1" applyAlignment="1">
      <alignment horizontal="center" vertical="center"/>
    </xf>
    <xf numFmtId="49" fontId="2" fillId="33" borderId="0" xfId="55" applyNumberFormat="1" applyFont="1" applyFill="1" applyBorder="1" applyAlignment="1">
      <alignment vertical="center"/>
    </xf>
    <xf numFmtId="0" fontId="2" fillId="33" borderId="0" xfId="55" applyFont="1" applyFill="1" applyBorder="1" applyAlignment="1">
      <alignment/>
    </xf>
    <xf numFmtId="0" fontId="4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167" fontId="4" fillId="36" borderId="10" xfId="47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horizontal="center" vertical="center"/>
    </xf>
    <xf numFmtId="167" fontId="8" fillId="36" borderId="10" xfId="47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vertical="center"/>
    </xf>
    <xf numFmtId="167" fontId="4" fillId="36" borderId="10" xfId="47" applyNumberFormat="1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8" fillId="36" borderId="30" xfId="0" applyFont="1" applyFill="1" applyBorder="1" applyAlignment="1">
      <alignment horizontal="center" vertical="center"/>
    </xf>
    <xf numFmtId="167" fontId="8" fillId="36" borderId="30" xfId="47" applyNumberFormat="1" applyFont="1" applyFill="1" applyBorder="1" applyAlignment="1">
      <alignment vertical="center"/>
    </xf>
    <xf numFmtId="167" fontId="8" fillId="36" borderId="31" xfId="47" applyNumberFormat="1" applyFont="1" applyFill="1" applyBorder="1" applyAlignment="1">
      <alignment vertical="center"/>
    </xf>
    <xf numFmtId="0" fontId="4" fillId="36" borderId="3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/>
    </xf>
    <xf numFmtId="0" fontId="8" fillId="37" borderId="30" xfId="0" applyFont="1" applyFill="1" applyBorder="1" applyAlignment="1">
      <alignment horizontal="center" vertical="center"/>
    </xf>
    <xf numFmtId="167" fontId="8" fillId="37" borderId="30" xfId="47" applyNumberFormat="1" applyFont="1" applyFill="1" applyBorder="1" applyAlignment="1">
      <alignment vertical="center"/>
    </xf>
    <xf numFmtId="167" fontId="8" fillId="37" borderId="31" xfId="47" applyNumberFormat="1" applyFont="1" applyFill="1" applyBorder="1" applyAlignment="1">
      <alignment vertical="center"/>
    </xf>
    <xf numFmtId="0" fontId="4" fillId="37" borderId="3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167" fontId="2" fillId="38" borderId="10" xfId="47" applyNumberFormat="1" applyFont="1" applyFill="1" applyBorder="1" applyAlignment="1">
      <alignment vertical="center"/>
    </xf>
    <xf numFmtId="167" fontId="2" fillId="38" borderId="0" xfId="0" applyNumberFormat="1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7" fillId="38" borderId="10" xfId="0" applyFont="1" applyFill="1" applyBorder="1" applyAlignment="1">
      <alignment vertical="center"/>
    </xf>
    <xf numFmtId="49" fontId="46" fillId="34" borderId="32" xfId="55" applyNumberFormat="1" applyFont="1" applyFill="1" applyBorder="1" applyAlignment="1">
      <alignment vertical="center"/>
    </xf>
    <xf numFmtId="0" fontId="46" fillId="34" borderId="33" xfId="55" applyFont="1" applyFill="1" applyBorder="1" applyAlignment="1">
      <alignment vertical="center"/>
    </xf>
    <xf numFmtId="49" fontId="46" fillId="34" borderId="34" xfId="55" applyNumberFormat="1" applyFont="1" applyFill="1" applyBorder="1" applyAlignment="1">
      <alignment horizontal="center" vertical="center"/>
    </xf>
    <xf numFmtId="49" fontId="46" fillId="34" borderId="35" xfId="55" applyNumberFormat="1" applyFont="1" applyFill="1" applyBorder="1" applyAlignment="1">
      <alignment horizontal="center" vertical="center"/>
    </xf>
    <xf numFmtId="49" fontId="46" fillId="34" borderId="36" xfId="55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18" borderId="10" xfId="0" applyFont="1" applyFill="1" applyBorder="1" applyAlignment="1">
      <alignment vertical="center" wrapText="1"/>
    </xf>
    <xf numFmtId="0" fontId="2" fillId="18" borderId="10" xfId="0" applyFont="1" applyFill="1" applyBorder="1" applyAlignment="1">
      <alignment horizontal="right" vertical="center"/>
    </xf>
    <xf numFmtId="167" fontId="2" fillId="18" borderId="10" xfId="47" applyNumberFormat="1" applyFont="1" applyFill="1" applyBorder="1" applyAlignment="1">
      <alignment horizontal="right" vertical="center"/>
    </xf>
    <xf numFmtId="3" fontId="11" fillId="35" borderId="24" xfId="55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781050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476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85"/>
  <sheetViews>
    <sheetView tabSelected="1" zoomScale="142" zoomScaleNormal="142" zoomScalePageLayoutView="0" workbookViewId="0" topLeftCell="A1">
      <selection activeCell="K11" sqref="K11"/>
    </sheetView>
  </sheetViews>
  <sheetFormatPr defaultColWidth="11.421875" defaultRowHeight="15" customHeight="1"/>
  <cols>
    <col min="1" max="1" width="3.8515625" style="1" customWidth="1"/>
    <col min="2" max="2" width="20.8515625" style="1" customWidth="1"/>
    <col min="3" max="3" width="13.140625" style="1" customWidth="1"/>
    <col min="4" max="4" width="11.421875" style="1" customWidth="1"/>
    <col min="5" max="5" width="12.140625" style="1" customWidth="1"/>
    <col min="6" max="6" width="12.8515625" style="1" customWidth="1"/>
    <col min="7" max="7" width="13.140625" style="1" customWidth="1"/>
    <col min="8" max="16384" width="11.421875" style="1" customWidth="1"/>
  </cols>
  <sheetData>
    <row r="4" ht="15" customHeight="1">
      <c r="E4" s="2"/>
    </row>
    <row r="5" spans="2:7" ht="15" customHeight="1">
      <c r="B5" s="60" t="s">
        <v>0</v>
      </c>
      <c r="C5" s="4" t="s">
        <v>1</v>
      </c>
      <c r="E5" s="99" t="s">
        <v>2</v>
      </c>
      <c r="F5" s="99"/>
      <c r="G5" s="100">
        <v>55</v>
      </c>
    </row>
    <row r="6" spans="2:7" ht="15" customHeight="1">
      <c r="B6" s="6" t="s">
        <v>3</v>
      </c>
      <c r="C6" s="7" t="s">
        <v>4</v>
      </c>
      <c r="E6" s="98" t="s">
        <v>5</v>
      </c>
      <c r="F6" s="98"/>
      <c r="G6" s="5" t="s">
        <v>6</v>
      </c>
    </row>
    <row r="7" spans="2:7" ht="15" customHeight="1">
      <c r="B7" s="6" t="s">
        <v>7</v>
      </c>
      <c r="C7" s="7" t="s">
        <v>8</v>
      </c>
      <c r="E7" s="99" t="s">
        <v>9</v>
      </c>
      <c r="F7" s="99"/>
      <c r="G7" s="101">
        <v>42000</v>
      </c>
    </row>
    <row r="8" spans="2:7" ht="15" customHeight="1">
      <c r="B8" s="6" t="s">
        <v>10</v>
      </c>
      <c r="C8" s="7" t="s">
        <v>11</v>
      </c>
      <c r="E8" s="94" t="s">
        <v>12</v>
      </c>
      <c r="F8" s="95"/>
      <c r="G8" s="8">
        <f>G5*G7</f>
        <v>2310000</v>
      </c>
    </row>
    <row r="9" spans="2:7" ht="15" customHeight="1">
      <c r="B9" s="6" t="s">
        <v>13</v>
      </c>
      <c r="C9" s="4" t="s">
        <v>14</v>
      </c>
      <c r="E9" s="94" t="s">
        <v>15</v>
      </c>
      <c r="F9" s="95"/>
      <c r="G9" s="5" t="s">
        <v>16</v>
      </c>
    </row>
    <row r="10" spans="2:7" ht="37.5" customHeight="1">
      <c r="B10" s="6" t="s">
        <v>17</v>
      </c>
      <c r="C10" s="9" t="s">
        <v>86</v>
      </c>
      <c r="E10" s="94" t="s">
        <v>18</v>
      </c>
      <c r="F10" s="95"/>
      <c r="G10" s="5" t="s">
        <v>6</v>
      </c>
    </row>
    <row r="11" spans="2:7" ht="36">
      <c r="B11" s="6" t="s">
        <v>19</v>
      </c>
      <c r="C11" s="10">
        <v>45010</v>
      </c>
      <c r="E11" s="96" t="s">
        <v>20</v>
      </c>
      <c r="F11" s="97"/>
      <c r="G11" s="11" t="s">
        <v>21</v>
      </c>
    </row>
    <row r="12" spans="2:7" ht="15" customHeight="1">
      <c r="B12" s="12"/>
      <c r="C12" s="13"/>
      <c r="E12" s="14"/>
      <c r="F12" s="14"/>
      <c r="G12" s="14"/>
    </row>
    <row r="13" spans="2:7" ht="15" customHeight="1">
      <c r="B13" s="91" t="s">
        <v>22</v>
      </c>
      <c r="C13" s="92"/>
      <c r="D13" s="92"/>
      <c r="E13" s="92"/>
      <c r="F13" s="92"/>
      <c r="G13" s="93"/>
    </row>
    <row r="14" spans="3:6" ht="15" customHeight="1">
      <c r="C14" s="15"/>
      <c r="D14" s="15"/>
      <c r="E14" s="16"/>
      <c r="F14" s="17"/>
    </row>
    <row r="15" spans="2:7" ht="15" customHeight="1">
      <c r="B15" s="74" t="s">
        <v>23</v>
      </c>
      <c r="C15" s="14"/>
      <c r="D15" s="14"/>
      <c r="E15" s="14"/>
      <c r="F15" s="14"/>
      <c r="G15" s="14"/>
    </row>
    <row r="16" spans="2:7" ht="15" customHeight="1">
      <c r="B16" s="61" t="s">
        <v>24</v>
      </c>
      <c r="C16" s="61" t="s">
        <v>25</v>
      </c>
      <c r="D16" s="61" t="s">
        <v>26</v>
      </c>
      <c r="E16" s="61" t="s">
        <v>27</v>
      </c>
      <c r="F16" s="62" t="s">
        <v>28</v>
      </c>
      <c r="G16" s="62" t="s">
        <v>29</v>
      </c>
    </row>
    <row r="17" spans="2:7" ht="15" customHeight="1">
      <c r="B17" s="80" t="s">
        <v>30</v>
      </c>
      <c r="C17" s="81" t="s">
        <v>31</v>
      </c>
      <c r="D17" s="81">
        <v>0.2</v>
      </c>
      <c r="E17" s="81" t="s">
        <v>32</v>
      </c>
      <c r="F17" s="82">
        <v>18000</v>
      </c>
      <c r="G17" s="82">
        <f>+D17*F17</f>
        <v>3600</v>
      </c>
    </row>
    <row r="18" spans="2:7" ht="15" customHeight="1">
      <c r="B18" s="63" t="s">
        <v>33</v>
      </c>
      <c r="C18" s="64"/>
      <c r="D18" s="64"/>
      <c r="E18" s="64"/>
      <c r="F18" s="65"/>
      <c r="G18" s="65">
        <f>SUM(G17:G17)</f>
        <v>3600</v>
      </c>
    </row>
    <row r="19" spans="2:7" ht="15" customHeight="1">
      <c r="B19" s="14"/>
      <c r="C19" s="20"/>
      <c r="D19" s="20"/>
      <c r="E19" s="20"/>
      <c r="F19" s="14"/>
      <c r="G19" s="14"/>
    </row>
    <row r="20" spans="2:7" ht="15" customHeight="1">
      <c r="B20" s="74" t="s">
        <v>34</v>
      </c>
      <c r="C20" s="20"/>
      <c r="D20" s="20"/>
      <c r="E20" s="20"/>
      <c r="F20" s="14"/>
      <c r="G20" s="14"/>
    </row>
    <row r="21" spans="2:7" ht="15" customHeight="1">
      <c r="B21" s="66" t="s">
        <v>24</v>
      </c>
      <c r="C21" s="61" t="s">
        <v>25</v>
      </c>
      <c r="D21" s="61" t="s">
        <v>26</v>
      </c>
      <c r="E21" s="66" t="s">
        <v>27</v>
      </c>
      <c r="F21" s="61" t="s">
        <v>28</v>
      </c>
      <c r="G21" s="66" t="s">
        <v>29</v>
      </c>
    </row>
    <row r="22" spans="2:7" ht="15" customHeight="1">
      <c r="B22" s="18"/>
      <c r="C22" s="7"/>
      <c r="D22" s="7"/>
      <c r="E22" s="7"/>
      <c r="F22" s="21"/>
      <c r="G22" s="21"/>
    </row>
    <row r="23" spans="2:7" ht="15" customHeight="1">
      <c r="B23" s="63" t="s">
        <v>35</v>
      </c>
      <c r="C23" s="64"/>
      <c r="D23" s="64"/>
      <c r="E23" s="64"/>
      <c r="F23" s="67"/>
      <c r="G23" s="67">
        <v>0</v>
      </c>
    </row>
    <row r="24" spans="2:7" ht="15" customHeight="1">
      <c r="B24" s="14"/>
      <c r="C24" s="20"/>
      <c r="D24" s="20"/>
      <c r="E24" s="20"/>
      <c r="F24" s="14"/>
      <c r="G24" s="14"/>
    </row>
    <row r="25" spans="2:7" ht="15" customHeight="1">
      <c r="B25" s="74" t="s">
        <v>36</v>
      </c>
      <c r="C25" s="20"/>
      <c r="D25" s="20"/>
      <c r="E25" s="20"/>
      <c r="F25" s="14"/>
      <c r="G25" s="14"/>
    </row>
    <row r="26" spans="2:7" ht="15" customHeight="1">
      <c r="B26" s="66" t="s">
        <v>24</v>
      </c>
      <c r="C26" s="66" t="s">
        <v>25</v>
      </c>
      <c r="D26" s="66" t="s">
        <v>26</v>
      </c>
      <c r="E26" s="66" t="s">
        <v>27</v>
      </c>
      <c r="F26" s="62" t="s">
        <v>28</v>
      </c>
      <c r="G26" s="68" t="s">
        <v>29</v>
      </c>
    </row>
    <row r="27" spans="2:9" ht="15" customHeight="1">
      <c r="B27" s="80" t="s">
        <v>37</v>
      </c>
      <c r="C27" s="81" t="s">
        <v>38</v>
      </c>
      <c r="D27" s="81">
        <v>0.04</v>
      </c>
      <c r="E27" s="81" t="s">
        <v>39</v>
      </c>
      <c r="F27" s="82">
        <v>700000</v>
      </c>
      <c r="G27" s="82">
        <f aca="true" t="shared" si="0" ref="G27:G35">+D27*F27</f>
        <v>28000</v>
      </c>
      <c r="H27" s="84"/>
      <c r="I27" s="84"/>
    </row>
    <row r="28" spans="2:7" ht="15" customHeight="1">
      <c r="B28" s="80" t="s">
        <v>40</v>
      </c>
      <c r="C28" s="81" t="s">
        <v>38</v>
      </c>
      <c r="D28" s="81">
        <v>0.13</v>
      </c>
      <c r="E28" s="81" t="s">
        <v>32</v>
      </c>
      <c r="F28" s="82">
        <v>300000</v>
      </c>
      <c r="G28" s="82">
        <f t="shared" si="0"/>
        <v>39000</v>
      </c>
    </row>
    <row r="29" spans="2:7" ht="15" customHeight="1">
      <c r="B29" s="80" t="s">
        <v>41</v>
      </c>
      <c r="C29" s="81" t="s">
        <v>38</v>
      </c>
      <c r="D29" s="81">
        <v>0.06</v>
      </c>
      <c r="E29" s="81" t="s">
        <v>32</v>
      </c>
      <c r="F29" s="82">
        <v>600000</v>
      </c>
      <c r="G29" s="82">
        <f t="shared" si="0"/>
        <v>36000</v>
      </c>
    </row>
    <row r="30" spans="2:7" ht="15" customHeight="1">
      <c r="B30" s="80" t="s">
        <v>40</v>
      </c>
      <c r="C30" s="81" t="s">
        <v>38</v>
      </c>
      <c r="D30" s="81">
        <v>0.25</v>
      </c>
      <c r="E30" s="81" t="s">
        <v>32</v>
      </c>
      <c r="F30" s="82">
        <v>300000</v>
      </c>
      <c r="G30" s="82">
        <f t="shared" si="0"/>
        <v>75000</v>
      </c>
    </row>
    <row r="31" spans="2:8" ht="15" customHeight="1">
      <c r="B31" s="80" t="s">
        <v>42</v>
      </c>
      <c r="C31" s="81" t="s">
        <v>38</v>
      </c>
      <c r="D31" s="81">
        <v>0.13</v>
      </c>
      <c r="E31" s="81" t="s">
        <v>43</v>
      </c>
      <c r="F31" s="82">
        <v>340000</v>
      </c>
      <c r="G31" s="82">
        <f t="shared" si="0"/>
        <v>44200</v>
      </c>
      <c r="H31" s="84"/>
    </row>
    <row r="32" spans="2:8" ht="15" customHeight="1">
      <c r="B32" s="80" t="s">
        <v>44</v>
      </c>
      <c r="C32" s="81" t="s">
        <v>38</v>
      </c>
      <c r="D32" s="81">
        <v>0.04</v>
      </c>
      <c r="E32" s="81" t="s">
        <v>43</v>
      </c>
      <c r="F32" s="82">
        <v>550000</v>
      </c>
      <c r="G32" s="82">
        <f t="shared" si="0"/>
        <v>22000</v>
      </c>
      <c r="H32" s="84"/>
    </row>
    <row r="33" spans="2:7" ht="15" customHeight="1">
      <c r="B33" s="80" t="s">
        <v>45</v>
      </c>
      <c r="C33" s="81" t="s">
        <v>38</v>
      </c>
      <c r="D33" s="81">
        <v>0.04</v>
      </c>
      <c r="E33" s="81" t="s">
        <v>46</v>
      </c>
      <c r="F33" s="82">
        <v>320000</v>
      </c>
      <c r="G33" s="82">
        <f t="shared" si="0"/>
        <v>12800</v>
      </c>
    </row>
    <row r="34" spans="2:7" ht="15" customHeight="1">
      <c r="B34" s="80" t="s">
        <v>47</v>
      </c>
      <c r="C34" s="81" t="s">
        <v>38</v>
      </c>
      <c r="D34" s="81">
        <v>0.08</v>
      </c>
      <c r="E34" s="81" t="s">
        <v>48</v>
      </c>
      <c r="F34" s="82">
        <v>200000</v>
      </c>
      <c r="G34" s="82">
        <f t="shared" si="0"/>
        <v>16000</v>
      </c>
    </row>
    <row r="35" spans="2:8" ht="15" customHeight="1">
      <c r="B35" s="80" t="s">
        <v>49</v>
      </c>
      <c r="C35" s="81" t="s">
        <v>38</v>
      </c>
      <c r="D35" s="81">
        <v>0.1</v>
      </c>
      <c r="E35" s="81" t="s">
        <v>6</v>
      </c>
      <c r="F35" s="82">
        <v>600000</v>
      </c>
      <c r="G35" s="82">
        <f t="shared" si="0"/>
        <v>60000</v>
      </c>
      <c r="H35" s="84"/>
    </row>
    <row r="36" spans="2:7" ht="15" customHeight="1">
      <c r="B36" s="63" t="s">
        <v>50</v>
      </c>
      <c r="C36" s="64"/>
      <c r="D36" s="64"/>
      <c r="E36" s="64"/>
      <c r="F36" s="65"/>
      <c r="G36" s="65">
        <f>SUM(G27:G35)</f>
        <v>333000</v>
      </c>
    </row>
    <row r="37" spans="2:7" ht="15" customHeight="1">
      <c r="B37" s="14"/>
      <c r="C37" s="20"/>
      <c r="D37" s="20"/>
      <c r="E37" s="20"/>
      <c r="F37" s="22"/>
      <c r="G37" s="22"/>
    </row>
    <row r="38" spans="2:7" ht="15" customHeight="1">
      <c r="B38" s="74" t="s">
        <v>51</v>
      </c>
      <c r="C38" s="20"/>
      <c r="D38" s="20"/>
      <c r="E38" s="20"/>
      <c r="F38" s="22"/>
      <c r="G38" s="22"/>
    </row>
    <row r="39" spans="2:7" ht="21.75" customHeight="1">
      <c r="B39" s="61" t="s">
        <v>52</v>
      </c>
      <c r="C39" s="61" t="s">
        <v>53</v>
      </c>
      <c r="D39" s="61" t="s">
        <v>54</v>
      </c>
      <c r="E39" s="61" t="s">
        <v>27</v>
      </c>
      <c r="F39" s="62" t="s">
        <v>28</v>
      </c>
      <c r="G39" s="62" t="s">
        <v>29</v>
      </c>
    </row>
    <row r="40" spans="2:8" ht="15" customHeight="1">
      <c r="B40" s="85" t="s">
        <v>55</v>
      </c>
      <c r="C40" s="81" t="s">
        <v>56</v>
      </c>
      <c r="D40" s="81">
        <v>150</v>
      </c>
      <c r="E40" s="81" t="s">
        <v>43</v>
      </c>
      <c r="F40" s="82">
        <v>920</v>
      </c>
      <c r="G40" s="82">
        <f>D40*F40</f>
        <v>138000</v>
      </c>
      <c r="H40" s="3"/>
    </row>
    <row r="41" spans="2:8" ht="15" customHeight="1">
      <c r="B41" s="23" t="s">
        <v>57</v>
      </c>
      <c r="C41" s="7"/>
      <c r="D41" s="7"/>
      <c r="E41" s="7"/>
      <c r="F41" s="19"/>
      <c r="G41" s="19">
        <f aca="true" t="shared" si="1" ref="G41:G49">D41*F41</f>
        <v>0</v>
      </c>
      <c r="H41" s="3"/>
    </row>
    <row r="42" spans="2:8" ht="15" customHeight="1">
      <c r="B42" s="18" t="s">
        <v>85</v>
      </c>
      <c r="C42" s="7" t="s">
        <v>56</v>
      </c>
      <c r="D42" s="7">
        <v>300</v>
      </c>
      <c r="E42" s="7" t="s">
        <v>58</v>
      </c>
      <c r="F42" s="19">
        <v>810</v>
      </c>
      <c r="G42" s="19">
        <f t="shared" si="1"/>
        <v>243000</v>
      </c>
      <c r="H42" s="3"/>
    </row>
    <row r="43" spans="2:8" ht="15" customHeight="1">
      <c r="B43" s="18" t="s">
        <v>59</v>
      </c>
      <c r="C43" s="7" t="s">
        <v>56</v>
      </c>
      <c r="D43" s="7">
        <v>320</v>
      </c>
      <c r="E43" s="7" t="s">
        <v>58</v>
      </c>
      <c r="F43" s="19">
        <v>780</v>
      </c>
      <c r="G43" s="19">
        <f t="shared" si="1"/>
        <v>249600</v>
      </c>
      <c r="H43" s="3"/>
    </row>
    <row r="44" spans="2:8" ht="15" customHeight="1">
      <c r="B44" s="18" t="s">
        <v>60</v>
      </c>
      <c r="C44" s="7" t="s">
        <v>56</v>
      </c>
      <c r="D44" s="7">
        <v>150</v>
      </c>
      <c r="E44" s="7" t="s">
        <v>58</v>
      </c>
      <c r="F44" s="19">
        <v>865</v>
      </c>
      <c r="G44" s="19">
        <f t="shared" si="1"/>
        <v>129750</v>
      </c>
      <c r="H44" s="3"/>
    </row>
    <row r="45" spans="2:8" ht="15" customHeight="1">
      <c r="B45" s="23" t="s">
        <v>61</v>
      </c>
      <c r="C45" s="7"/>
      <c r="D45" s="7"/>
      <c r="E45" s="7"/>
      <c r="F45" s="19"/>
      <c r="G45" s="19">
        <f t="shared" si="1"/>
        <v>0</v>
      </c>
      <c r="H45" s="3"/>
    </row>
    <row r="46" spans="2:8" ht="15" customHeight="1">
      <c r="B46" s="80" t="s">
        <v>62</v>
      </c>
      <c r="C46" s="81" t="s">
        <v>63</v>
      </c>
      <c r="D46" s="81">
        <v>3</v>
      </c>
      <c r="E46" s="81" t="s">
        <v>43</v>
      </c>
      <c r="F46" s="82">
        <v>12812</v>
      </c>
      <c r="G46" s="82">
        <f t="shared" si="1"/>
        <v>38436</v>
      </c>
      <c r="H46" s="3"/>
    </row>
    <row r="47" spans="2:8" ht="15" customHeight="1">
      <c r="B47" s="18" t="s">
        <v>64</v>
      </c>
      <c r="C47" s="7" t="s">
        <v>63</v>
      </c>
      <c r="D47" s="7">
        <v>1.2</v>
      </c>
      <c r="E47" s="7" t="s">
        <v>65</v>
      </c>
      <c r="F47" s="19">
        <v>20300</v>
      </c>
      <c r="G47" s="19">
        <f t="shared" si="1"/>
        <v>24360</v>
      </c>
      <c r="H47" s="3"/>
    </row>
    <row r="48" spans="2:8" ht="15" customHeight="1">
      <c r="B48" s="23" t="s">
        <v>66</v>
      </c>
      <c r="C48" s="7"/>
      <c r="D48" s="7"/>
      <c r="E48" s="7"/>
      <c r="F48" s="19"/>
      <c r="G48" s="19">
        <f t="shared" si="1"/>
        <v>0</v>
      </c>
      <c r="H48" s="3"/>
    </row>
    <row r="49" spans="2:8" ht="15" customHeight="1">
      <c r="B49" s="80" t="s">
        <v>84</v>
      </c>
      <c r="C49" s="81" t="s">
        <v>63</v>
      </c>
      <c r="D49" s="81">
        <v>0.125</v>
      </c>
      <c r="E49" s="81" t="s">
        <v>43</v>
      </c>
      <c r="F49" s="82">
        <v>3082</v>
      </c>
      <c r="G49" s="82">
        <f t="shared" si="1"/>
        <v>385.25</v>
      </c>
      <c r="H49" s="83"/>
    </row>
    <row r="50" spans="2:7" ht="15" customHeight="1">
      <c r="B50" s="63" t="s">
        <v>67</v>
      </c>
      <c r="C50" s="64"/>
      <c r="D50" s="64"/>
      <c r="E50" s="64"/>
      <c r="F50" s="65"/>
      <c r="G50" s="65">
        <f>SUM(G40:G49)</f>
        <v>823531.25</v>
      </c>
    </row>
    <row r="51" spans="2:7" ht="15" customHeight="1">
      <c r="B51" s="17"/>
      <c r="C51" s="20"/>
      <c r="D51" s="20"/>
      <c r="E51" s="20"/>
      <c r="F51" s="22"/>
      <c r="G51" s="24"/>
    </row>
    <row r="52" spans="2:7" ht="15" customHeight="1">
      <c r="B52" s="74" t="s">
        <v>68</v>
      </c>
      <c r="C52" s="20"/>
      <c r="D52" s="20"/>
      <c r="E52" s="20"/>
      <c r="F52" s="22"/>
      <c r="G52" s="22"/>
    </row>
    <row r="53" spans="2:7" ht="15" customHeight="1">
      <c r="B53" s="66" t="s">
        <v>69</v>
      </c>
      <c r="C53" s="61" t="s">
        <v>53</v>
      </c>
      <c r="D53" s="61" t="s">
        <v>54</v>
      </c>
      <c r="E53" s="66" t="s">
        <v>27</v>
      </c>
      <c r="F53" s="62" t="s">
        <v>28</v>
      </c>
      <c r="G53" s="68" t="s">
        <v>29</v>
      </c>
    </row>
    <row r="54" spans="2:7" ht="15" customHeight="1">
      <c r="B54" s="18"/>
      <c r="C54" s="7"/>
      <c r="D54" s="7"/>
      <c r="E54" s="7"/>
      <c r="F54" s="19"/>
      <c r="G54" s="19"/>
    </row>
    <row r="55" spans="2:7" ht="15" customHeight="1">
      <c r="B55" s="63" t="s">
        <v>70</v>
      </c>
      <c r="C55" s="64"/>
      <c r="D55" s="64"/>
      <c r="E55" s="64"/>
      <c r="F55" s="65"/>
      <c r="G55" s="65">
        <f>SUM(G54)</f>
        <v>0</v>
      </c>
    </row>
    <row r="56" spans="2:7" ht="15" customHeight="1">
      <c r="B56" s="17"/>
      <c r="C56" s="20"/>
      <c r="D56" s="20"/>
      <c r="E56" s="20"/>
      <c r="F56" s="22"/>
      <c r="G56" s="24"/>
    </row>
    <row r="57" spans="2:7" ht="15" customHeight="1">
      <c r="B57" s="75" t="s">
        <v>71</v>
      </c>
      <c r="C57" s="76"/>
      <c r="D57" s="76"/>
      <c r="E57" s="76"/>
      <c r="F57" s="77"/>
      <c r="G57" s="78">
        <f>+G18+G23+G36+G50+G55</f>
        <v>1160131.25</v>
      </c>
    </row>
    <row r="58" spans="2:7" ht="15" customHeight="1">
      <c r="B58" s="69" t="s">
        <v>72</v>
      </c>
      <c r="C58" s="70"/>
      <c r="D58" s="70"/>
      <c r="E58" s="70"/>
      <c r="F58" s="71"/>
      <c r="G58" s="72">
        <f>+G57*5%</f>
        <v>58006.5625</v>
      </c>
    </row>
    <row r="59" spans="2:7" ht="15" customHeight="1">
      <c r="B59" s="75" t="s">
        <v>73</v>
      </c>
      <c r="C59" s="79"/>
      <c r="D59" s="76"/>
      <c r="E59" s="76"/>
      <c r="F59" s="77"/>
      <c r="G59" s="78">
        <f>SUM(G57:G58)</f>
        <v>1218137.8125</v>
      </c>
    </row>
    <row r="60" spans="2:7" ht="15" customHeight="1">
      <c r="B60" s="69" t="s">
        <v>74</v>
      </c>
      <c r="C60" s="73"/>
      <c r="D60" s="70"/>
      <c r="E60" s="70"/>
      <c r="F60" s="71"/>
      <c r="G60" s="72">
        <f>G8</f>
        <v>2310000</v>
      </c>
    </row>
    <row r="61" spans="2:7" ht="15" customHeight="1">
      <c r="B61" s="75" t="s">
        <v>75</v>
      </c>
      <c r="C61" s="79"/>
      <c r="D61" s="76"/>
      <c r="E61" s="76"/>
      <c r="F61" s="77"/>
      <c r="G61" s="78">
        <f>+G60-G59</f>
        <v>1091862.1875</v>
      </c>
    </row>
    <row r="62" ht="15" customHeight="1">
      <c r="B62" s="25" t="s">
        <v>76</v>
      </c>
    </row>
    <row r="63" ht="15" customHeight="1">
      <c r="B63" s="26" t="s">
        <v>77</v>
      </c>
    </row>
    <row r="64" ht="15" customHeight="1">
      <c r="B64" s="27" t="s">
        <v>78</v>
      </c>
    </row>
    <row r="65" ht="15" customHeight="1">
      <c r="B65" s="27" t="s">
        <v>79</v>
      </c>
    </row>
    <row r="66" ht="15" customHeight="1">
      <c r="B66" s="27" t="s">
        <v>80</v>
      </c>
    </row>
    <row r="67" ht="15" customHeight="1">
      <c r="B67" s="27" t="s">
        <v>81</v>
      </c>
    </row>
    <row r="68" ht="15" customHeight="1">
      <c r="B68" s="27" t="s">
        <v>82</v>
      </c>
    </row>
    <row r="69" ht="15" customHeight="1">
      <c r="B69" s="27" t="s">
        <v>83</v>
      </c>
    </row>
    <row r="70" ht="15" customHeight="1" thickBot="1"/>
    <row r="71" spans="1:10" s="32" customFormat="1" ht="15" customHeight="1" thickBot="1">
      <c r="A71" s="28"/>
      <c r="B71" s="86" t="s">
        <v>87</v>
      </c>
      <c r="C71" s="87"/>
      <c r="D71" s="29"/>
      <c r="E71" s="30"/>
      <c r="F71" s="30"/>
      <c r="G71" s="31"/>
      <c r="J71" s="33"/>
    </row>
    <row r="72" spans="1:10" s="32" customFormat="1" ht="12" customHeight="1">
      <c r="A72" s="28"/>
      <c r="B72" s="34" t="s">
        <v>69</v>
      </c>
      <c r="C72" s="35" t="s">
        <v>88</v>
      </c>
      <c r="D72" s="36" t="s">
        <v>89</v>
      </c>
      <c r="E72" s="30"/>
      <c r="F72" s="30"/>
      <c r="G72" s="31"/>
      <c r="J72" s="33"/>
    </row>
    <row r="73" spans="1:10" s="32" customFormat="1" ht="12" customHeight="1">
      <c r="A73" s="28"/>
      <c r="B73" s="37" t="s">
        <v>90</v>
      </c>
      <c r="C73" s="38">
        <f>+G18</f>
        <v>3600</v>
      </c>
      <c r="D73" s="39">
        <f>(C73/C79)</f>
        <v>0.0029553306391595165</v>
      </c>
      <c r="E73" s="30"/>
      <c r="F73" s="30"/>
      <c r="G73" s="31"/>
      <c r="J73" s="33"/>
    </row>
    <row r="74" spans="1:10" s="32" customFormat="1" ht="12" customHeight="1">
      <c r="A74" s="28"/>
      <c r="B74" s="37" t="s">
        <v>91</v>
      </c>
      <c r="C74" s="38">
        <f>+G23</f>
        <v>0</v>
      </c>
      <c r="D74" s="39">
        <v>0</v>
      </c>
      <c r="E74" s="30"/>
      <c r="F74" s="30"/>
      <c r="G74" s="31"/>
      <c r="J74" s="33"/>
    </row>
    <row r="75" spans="1:10" s="32" customFormat="1" ht="12" customHeight="1">
      <c r="A75" s="28"/>
      <c r="B75" s="37" t="s">
        <v>92</v>
      </c>
      <c r="C75" s="38">
        <f>+G36</f>
        <v>333000</v>
      </c>
      <c r="D75" s="39">
        <f>(C75/C79)</f>
        <v>0.2733680841222553</v>
      </c>
      <c r="E75" s="30"/>
      <c r="F75" s="30"/>
      <c r="G75" s="31"/>
      <c r="J75" s="33"/>
    </row>
    <row r="76" spans="1:10" s="32" customFormat="1" ht="12" customHeight="1">
      <c r="A76" s="28"/>
      <c r="B76" s="37" t="s">
        <v>52</v>
      </c>
      <c r="C76" s="38">
        <f>+G50</f>
        <v>823531.25</v>
      </c>
      <c r="D76" s="39">
        <f>(C76/C79)</f>
        <v>0.6760575376195376</v>
      </c>
      <c r="E76" s="30"/>
      <c r="F76" s="30"/>
      <c r="G76" s="31"/>
      <c r="J76" s="33"/>
    </row>
    <row r="77" spans="1:10" s="32" customFormat="1" ht="12" customHeight="1">
      <c r="A77" s="28"/>
      <c r="B77" s="37" t="s">
        <v>93</v>
      </c>
      <c r="C77" s="40">
        <f>+G55</f>
        <v>0</v>
      </c>
      <c r="D77" s="39">
        <f>(C77/C79)</f>
        <v>0</v>
      </c>
      <c r="E77" s="41"/>
      <c r="F77" s="41"/>
      <c r="G77" s="31"/>
      <c r="J77" s="33"/>
    </row>
    <row r="78" spans="1:10" s="32" customFormat="1" ht="12" customHeight="1">
      <c r="A78" s="28"/>
      <c r="B78" s="37" t="s">
        <v>94</v>
      </c>
      <c r="C78" s="40">
        <f>+G58</f>
        <v>58006.5625</v>
      </c>
      <c r="D78" s="39">
        <f>(C78/C79)</f>
        <v>0.047619047619047616</v>
      </c>
      <c r="E78" s="41"/>
      <c r="F78" s="41"/>
      <c r="G78" s="31"/>
      <c r="J78" s="33"/>
    </row>
    <row r="79" spans="1:10" s="32" customFormat="1" ht="12.75" customHeight="1" thickBot="1">
      <c r="A79" s="42"/>
      <c r="B79" s="43" t="s">
        <v>95</v>
      </c>
      <c r="C79" s="44">
        <f>SUM(C73:C78)</f>
        <v>1218137.8125</v>
      </c>
      <c r="D79" s="45">
        <f>SUM(D73:D78)</f>
        <v>1</v>
      </c>
      <c r="E79" s="41"/>
      <c r="F79" s="41"/>
      <c r="G79" s="31"/>
      <c r="J79" s="33"/>
    </row>
    <row r="80" spans="1:10" s="32" customFormat="1" ht="12" customHeight="1">
      <c r="A80" s="28"/>
      <c r="B80" s="46"/>
      <c r="C80" s="47"/>
      <c r="D80" s="47"/>
      <c r="E80" s="47"/>
      <c r="F80" s="47"/>
      <c r="G80" s="31"/>
      <c r="J80" s="33"/>
    </row>
    <row r="81" spans="1:10" s="32" customFormat="1" ht="12.75" customHeight="1" thickBot="1">
      <c r="A81" s="28"/>
      <c r="B81" s="48"/>
      <c r="C81" s="47"/>
      <c r="D81" s="47"/>
      <c r="E81" s="47"/>
      <c r="F81" s="47"/>
      <c r="G81" s="31"/>
      <c r="J81" s="33"/>
    </row>
    <row r="82" spans="1:10" s="32" customFormat="1" ht="12" customHeight="1">
      <c r="A82" s="28"/>
      <c r="B82" s="49"/>
      <c r="C82" s="88" t="s">
        <v>99</v>
      </c>
      <c r="D82" s="89"/>
      <c r="E82" s="90"/>
      <c r="F82" s="41"/>
      <c r="G82" s="31"/>
      <c r="J82" s="33"/>
    </row>
    <row r="83" spans="1:10" s="32" customFormat="1" ht="12" customHeight="1">
      <c r="A83" s="28"/>
      <c r="B83" s="50" t="s">
        <v>98</v>
      </c>
      <c r="C83" s="51">
        <v>50</v>
      </c>
      <c r="D83" s="102">
        <f>G5</f>
        <v>55</v>
      </c>
      <c r="E83" s="52">
        <v>60</v>
      </c>
      <c r="F83" s="53"/>
      <c r="G83" s="54"/>
      <c r="J83" s="33"/>
    </row>
    <row r="84" spans="1:10" s="32" customFormat="1" ht="12.75" customHeight="1" thickBot="1">
      <c r="A84" s="28"/>
      <c r="B84" s="55" t="s">
        <v>96</v>
      </c>
      <c r="C84" s="56">
        <f>+C79/C83</f>
        <v>24362.75625</v>
      </c>
      <c r="D84" s="56">
        <f>+C79/D83</f>
        <v>22147.960227272728</v>
      </c>
      <c r="E84" s="57">
        <f>+C79/E83</f>
        <v>20302.296875</v>
      </c>
      <c r="F84" s="53"/>
      <c r="G84" s="54"/>
      <c r="J84" s="33"/>
    </row>
    <row r="85" spans="1:10" s="32" customFormat="1" ht="15" customHeight="1">
      <c r="A85" s="28"/>
      <c r="B85" s="58" t="s">
        <v>97</v>
      </c>
      <c r="C85" s="59"/>
      <c r="D85" s="59"/>
      <c r="E85" s="59"/>
      <c r="F85" s="30"/>
      <c r="G85" s="59"/>
      <c r="J85" s="33"/>
    </row>
  </sheetData>
  <sheetProtection/>
  <mergeCells count="10">
    <mergeCell ref="B71:C71"/>
    <mergeCell ref="C82:E82"/>
    <mergeCell ref="B13:G13"/>
    <mergeCell ref="E8:F8"/>
    <mergeCell ref="E11:F11"/>
    <mergeCell ref="E5:F5"/>
    <mergeCell ref="E6:F6"/>
    <mergeCell ref="E7:F7"/>
    <mergeCell ref="E9:F9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2020-03-05T18:39:00Z</cp:lastPrinted>
  <dcterms:created xsi:type="dcterms:W3CDTF">2014-11-19T14:05:45Z</dcterms:created>
  <dcterms:modified xsi:type="dcterms:W3CDTF">2023-03-31T18:46:39Z</dcterms:modified>
  <cp:category/>
  <cp:version/>
  <cp:contentType/>
  <cp:contentStatus/>
</cp:coreProperties>
</file>