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Pradera Bianual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<sst xmlns="http://schemas.openxmlformats.org/spreadsheetml/2006/main" count="137" uniqueCount="99">
  <si>
    <t>RUBRO O CULTIVO</t>
  </si>
  <si>
    <t>PRADERA BIANUAL</t>
  </si>
  <si>
    <t>ESPECIE</t>
  </si>
  <si>
    <t>FECHA ESTIMADA  PRECIO VENTA</t>
  </si>
  <si>
    <t>NIVEL TECNOLÓGICO</t>
  </si>
  <si>
    <t>MEDIO</t>
  </si>
  <si>
    <t>PRECIO ESPERADO ($/Kg)</t>
  </si>
  <si>
    <t>REGIÓN</t>
  </si>
  <si>
    <t>DE LOS RIOS</t>
  </si>
  <si>
    <t>INGRESO ESPERADO ($)</t>
  </si>
  <si>
    <t>ÁREA</t>
  </si>
  <si>
    <t>PAILLACO</t>
  </si>
  <si>
    <t>DESTINO PRODUCCION</t>
  </si>
  <si>
    <t>INTERNO-FORRAJE</t>
  </si>
  <si>
    <t>COMUNA/LOCALIDAD</t>
  </si>
  <si>
    <t>FECHA DE COSECHA</t>
  </si>
  <si>
    <t>Nov-Mar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</si>
  <si>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</si>
  <si>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</si>
  <si>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</si>
  <si>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</si>
  <si>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</si>
  <si>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</si>
  <si>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</si>
  <si>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</si>
  <si>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</si>
  <si>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</si>
  <si>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</si>
  <si>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</si>
  <si>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</si>
  <si>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</si>
  <si>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</si>
  <si>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</si>
  <si>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</si>
  <si>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</si>
  <si>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</si>
  <si>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</si>
  <si>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</si>
  <si>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</si>
  <si>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</si>
  <si>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</si>
  <si>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</si>
  <si>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</si>
  <si>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</si>
  <si>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</si>
  <si>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</si>
  <si>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</si>
  <si>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</si>
  <si>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</si>
  <si>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</si>
  <si>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Agosto</t>
  </si>
  <si>
    <t>FERTILIZANTES</t>
  </si>
  <si>
    <t>Kg</t>
  </si>
  <si>
    <t>Septiembre</t>
  </si>
  <si>
    <t>Superfosfato Triple</t>
  </si>
  <si>
    <t>Muriato de Potasio</t>
  </si>
  <si>
    <t>Carbonato de Calcio</t>
  </si>
  <si>
    <t>HERBICIDAS</t>
  </si>
  <si>
    <t>Preside+venceweed</t>
  </si>
  <si>
    <t>Lt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</si>
  <si>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</si>
  <si>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</si>
  <si>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</si>
  <si>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</si>
  <si>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</si>
  <si>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</si>
  <si>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</si>
  <si>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</si>
  <si>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</si>
  <si>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</si>
  <si>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</si>
  <si>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</si>
  <si>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</si>
  <si>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</si>
  <si>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</si>
  <si>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</si>
  <si>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</si>
  <si>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</si>
  <si>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7.Valor calculado en base a una carga animal de 2,8 unidades por ha. Raza Overo Negro o Colorado</t>
  </si>
  <si>
    <t>8. Transformación (kgMS a KG carne)</t>
  </si>
  <si>
    <t>Ballica bianual (viscount)</t>
  </si>
  <si>
    <t>Can 27</t>
  </si>
  <si>
    <t>PAILLACO-LOS LAGOS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</si>
  <si>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</si>
  <si>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</si>
  <si>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</si>
  <si>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</si>
  <si>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</si>
  <si>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</si>
  <si>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</si>
  <si>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</si>
  <si>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</si>
  <si>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</si>
  <si>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BALLICA BIANUAL</t>
  </si>
  <si>
    <t>marzo</t>
  </si>
  <si>
    <t>RENDIMIENTO (Kg MS,/ha.)</t>
  </si>
  <si>
    <t>ESCENARIOS COSTO UNITARIO  ($/Kg MS)</t>
  </si>
  <si>
    <t>Rendimiento (Kg MS/ha)</t>
  </si>
  <si>
    <t>Costo unitario ($/KgMS)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</si>
</sst>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_ ;\-#,##0\ "/>
    <numFmt numFmtId="175" formatCode="_-* #,##0_-;\-* #,##0_-;_-* &quot;-&quot;??_-;_-@_-"/>
    <numFmt numFmtId="176" formatCode="[$-C0A]mmmm\-yy;@"/>
    <numFmt numFmtId="177" formatCode="&quot; &quot;* #,##0&quot; &quot;;&quot; &quot;* &quot;-&quot;#,##0&quot; &quot;;&quot; &quot;* &quot;- &quot;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175" fontId="3" fillId="0" borderId="0" xfId="47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5" fontId="3" fillId="0" borderId="10" xfId="47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5" fontId="3" fillId="0" borderId="10" xfId="47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4" fontId="3" fillId="0" borderId="10" xfId="47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175" fontId="9" fillId="34" borderId="10" xfId="47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3" fontId="9" fillId="34" borderId="13" xfId="0" applyNumberFormat="1" applyFont="1" applyFill="1" applyBorder="1" applyAlignment="1">
      <alignment vertical="center"/>
    </xf>
    <xf numFmtId="0" fontId="1" fillId="36" borderId="0" xfId="55" applyFont="1" applyFill="1" applyBorder="1" applyAlignment="1">
      <alignment/>
    </xf>
    <xf numFmtId="0" fontId="3" fillId="37" borderId="15" xfId="55" applyFont="1" applyFill="1" applyBorder="1" applyAlignment="1">
      <alignment/>
    </xf>
    <xf numFmtId="0" fontId="3" fillId="0" borderId="0" xfId="55" applyFont="1" applyFill="1" applyBorder="1" applyAlignment="1">
      <alignment/>
    </xf>
    <xf numFmtId="49" fontId="11" fillId="38" borderId="16" xfId="55" applyNumberFormat="1" applyFont="1" applyFill="1" applyBorder="1" applyAlignment="1">
      <alignment vertical="center"/>
    </xf>
    <xf numFmtId="49" fontId="11" fillId="38" borderId="17" xfId="55" applyNumberFormat="1" applyFont="1" applyFill="1" applyBorder="1" applyAlignment="1">
      <alignment vertical="center"/>
    </xf>
    <xf numFmtId="49" fontId="3" fillId="38" borderId="18" xfId="55" applyNumberFormat="1" applyFont="1" applyFill="1" applyBorder="1" applyAlignment="1">
      <alignment/>
    </xf>
    <xf numFmtId="49" fontId="11" fillId="36" borderId="19" xfId="55" applyNumberFormat="1" applyFont="1" applyFill="1" applyBorder="1" applyAlignment="1">
      <alignment vertical="center"/>
    </xf>
    <xf numFmtId="3" fontId="11" fillId="36" borderId="20" xfId="55" applyNumberFormat="1" applyFont="1" applyFill="1" applyBorder="1" applyAlignment="1">
      <alignment vertical="center"/>
    </xf>
    <xf numFmtId="9" fontId="3" fillId="36" borderId="21" xfId="55" applyNumberFormat="1" applyFont="1" applyFill="1" applyBorder="1" applyAlignment="1">
      <alignment/>
    </xf>
    <xf numFmtId="177" fontId="11" fillId="36" borderId="20" xfId="55" applyNumberFormat="1" applyFont="1" applyFill="1" applyBorder="1" applyAlignment="1">
      <alignment vertical="center"/>
    </xf>
    <xf numFmtId="0" fontId="5" fillId="0" borderId="0" xfId="55" applyFont="1" applyFill="1" applyBorder="1" applyAlignment="1">
      <alignment vertical="center"/>
    </xf>
    <xf numFmtId="0" fontId="1" fillId="36" borderId="22" xfId="55" applyFont="1" applyFill="1" applyBorder="1" applyAlignment="1">
      <alignment/>
    </xf>
    <xf numFmtId="49" fontId="11" fillId="38" borderId="23" xfId="55" applyNumberFormat="1" applyFont="1" applyFill="1" applyBorder="1" applyAlignment="1">
      <alignment vertical="center"/>
    </xf>
    <xf numFmtId="177" fontId="11" fillId="38" borderId="24" xfId="55" applyNumberFormat="1" applyFont="1" applyFill="1" applyBorder="1" applyAlignment="1">
      <alignment vertical="center"/>
    </xf>
    <xf numFmtId="9" fontId="11" fillId="38" borderId="25" xfId="55" applyNumberFormat="1" applyFont="1" applyFill="1" applyBorder="1" applyAlignment="1">
      <alignment vertical="center"/>
    </xf>
    <xf numFmtId="0" fontId="1" fillId="36" borderId="0" xfId="55" applyFont="1" applyFill="1" applyBorder="1" applyAlignment="1">
      <alignment vertical="center"/>
    </xf>
    <xf numFmtId="0" fontId="5" fillId="36" borderId="0" xfId="55" applyFont="1" applyFill="1" applyBorder="1" applyAlignment="1">
      <alignment vertical="center"/>
    </xf>
    <xf numFmtId="0" fontId="12" fillId="36" borderId="0" xfId="55" applyFont="1" applyFill="1" applyBorder="1" applyAlignment="1">
      <alignment vertical="center"/>
    </xf>
    <xf numFmtId="0" fontId="5" fillId="37" borderId="26" xfId="55" applyFont="1" applyFill="1" applyBorder="1" applyAlignment="1">
      <alignment vertical="center"/>
    </xf>
    <xf numFmtId="49" fontId="11" fillId="38" borderId="27" xfId="55" applyNumberFormat="1" applyFont="1" applyFill="1" applyBorder="1" applyAlignment="1">
      <alignment vertical="center"/>
    </xf>
    <xf numFmtId="0" fontId="11" fillId="0" borderId="0" xfId="55" applyFont="1" applyFill="1" applyBorder="1" applyAlignment="1">
      <alignment vertical="center"/>
    </xf>
    <xf numFmtId="49" fontId="11" fillId="38" borderId="28" xfId="55" applyNumberFormat="1" applyFont="1" applyFill="1" applyBorder="1" applyAlignment="1">
      <alignment vertical="center"/>
    </xf>
    <xf numFmtId="49" fontId="3" fillId="36" borderId="0" xfId="55" applyNumberFormat="1" applyFont="1" applyFill="1" applyBorder="1" applyAlignment="1">
      <alignment vertical="center"/>
    </xf>
    <xf numFmtId="0" fontId="3" fillId="36" borderId="0" xfId="55" applyFont="1" applyFill="1" applyBorder="1" applyAlignment="1">
      <alignment/>
    </xf>
    <xf numFmtId="169" fontId="11" fillId="38" borderId="29" xfId="48" applyFont="1" applyFill="1" applyBorder="1" applyAlignment="1">
      <alignment horizontal="center" vertical="center"/>
    </xf>
    <xf numFmtId="169" fontId="11" fillId="38" borderId="30" xfId="48" applyFont="1" applyFill="1" applyBorder="1" applyAlignment="1">
      <alignment horizontal="center" vertical="center"/>
    </xf>
    <xf numFmtId="169" fontId="11" fillId="38" borderId="31" xfId="48" applyFont="1" applyFill="1" applyBorder="1" applyAlignment="1">
      <alignment horizontal="center" vertical="center"/>
    </xf>
    <xf numFmtId="169" fontId="11" fillId="38" borderId="32" xfId="48" applyFont="1" applyFill="1" applyBorder="1" applyAlignment="1">
      <alignment horizontal="center" vertical="center"/>
    </xf>
    <xf numFmtId="175" fontId="3" fillId="39" borderId="10" xfId="47" applyNumberFormat="1" applyFont="1" applyFill="1" applyBorder="1" applyAlignment="1">
      <alignment horizontal="right" vertical="center"/>
    </xf>
    <xf numFmtId="0" fontId="3" fillId="39" borderId="10" xfId="0" applyFont="1" applyFill="1" applyBorder="1" applyAlignment="1">
      <alignment vertical="center"/>
    </xf>
    <xf numFmtId="49" fontId="45" fillId="37" borderId="33" xfId="55" applyNumberFormat="1" applyFont="1" applyFill="1" applyBorder="1" applyAlignment="1">
      <alignment vertical="center"/>
    </xf>
    <xf numFmtId="0" fontId="45" fillId="37" borderId="34" xfId="55" applyFont="1" applyFill="1" applyBorder="1" applyAlignment="1">
      <alignment vertical="center"/>
    </xf>
    <xf numFmtId="49" fontId="45" fillId="37" borderId="35" xfId="55" applyNumberFormat="1" applyFont="1" applyFill="1" applyBorder="1" applyAlignment="1">
      <alignment horizontal="center" vertical="center"/>
    </xf>
    <xf numFmtId="49" fontId="45" fillId="37" borderId="36" xfId="55" applyNumberFormat="1" applyFont="1" applyFill="1" applyBorder="1" applyAlignment="1">
      <alignment horizontal="center" vertical="center"/>
    </xf>
    <xf numFmtId="49" fontId="45" fillId="37" borderId="37" xfId="55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9" borderId="10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790575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30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84"/>
  <sheetViews>
    <sheetView tabSelected="1" zoomScale="166" zoomScaleNormal="166" zoomScalePageLayoutView="0" workbookViewId="0" topLeftCell="A1">
      <selection activeCell="I10" sqref="I10"/>
    </sheetView>
  </sheetViews>
  <sheetFormatPr defaultColWidth="11.421875" defaultRowHeight="15" customHeight="1"/>
  <cols>
    <col min="1" max="1" width="2.421875" style="1" customWidth="1"/>
    <col min="2" max="2" width="19.28125" style="1" customWidth="1"/>
    <col min="3" max="3" width="14.140625" style="1" customWidth="1"/>
    <col min="4" max="6" width="11.421875" style="1" customWidth="1"/>
    <col min="7" max="7" width="13.7109375" style="1" customWidth="1"/>
    <col min="8" max="16384" width="11.421875" style="1" customWidth="1"/>
  </cols>
  <sheetData>
    <row r="4" spans="3:5" ht="15" customHeight="1">
      <c r="C4" s="3"/>
      <c r="E4" s="2"/>
    </row>
    <row r="5" spans="2:7" ht="21.75" customHeight="1">
      <c r="B5" s="36" t="s">
        <v>0</v>
      </c>
      <c r="C5" s="6" t="s">
        <v>1</v>
      </c>
      <c r="D5" s="7"/>
      <c r="E5" s="93" t="s">
        <v>95</v>
      </c>
      <c r="F5" s="93"/>
      <c r="G5" s="8">
        <v>6000</v>
      </c>
    </row>
    <row r="6" spans="2:7" ht="19.5" customHeight="1">
      <c r="B6" s="9" t="s">
        <v>2</v>
      </c>
      <c r="C6" s="10" t="s">
        <v>93</v>
      </c>
      <c r="E6" s="94" t="s">
        <v>3</v>
      </c>
      <c r="F6" s="94"/>
      <c r="G6" s="10" t="s">
        <v>94</v>
      </c>
    </row>
    <row r="7" spans="2:7" ht="15" customHeight="1">
      <c r="B7" s="9" t="s">
        <v>4</v>
      </c>
      <c r="C7" s="10" t="s">
        <v>5</v>
      </c>
      <c r="E7" s="95" t="s">
        <v>6</v>
      </c>
      <c r="F7" s="95"/>
      <c r="G7" s="82">
        <v>600</v>
      </c>
    </row>
    <row r="8" spans="2:7" ht="15" customHeight="1">
      <c r="B8" s="9" t="s">
        <v>7</v>
      </c>
      <c r="C8" s="10" t="s">
        <v>8</v>
      </c>
      <c r="E8" s="83" t="s">
        <v>9</v>
      </c>
      <c r="F8" s="83"/>
      <c r="G8" s="82">
        <f>G5*G7</f>
        <v>3600000</v>
      </c>
    </row>
    <row r="9" spans="2:7" ht="21" customHeight="1">
      <c r="B9" s="9" t="s">
        <v>10</v>
      </c>
      <c r="C9" s="6" t="s">
        <v>11</v>
      </c>
      <c r="E9" s="94" t="s">
        <v>12</v>
      </c>
      <c r="F9" s="94"/>
      <c r="G9" s="12" t="s">
        <v>13</v>
      </c>
    </row>
    <row r="10" spans="2:7" ht="25.5" customHeight="1">
      <c r="B10" s="9" t="s">
        <v>14</v>
      </c>
      <c r="C10" s="12" t="s">
        <v>82</v>
      </c>
      <c r="E10" s="94" t="s">
        <v>15</v>
      </c>
      <c r="F10" s="94"/>
      <c r="G10" s="10" t="s">
        <v>16</v>
      </c>
    </row>
    <row r="11" spans="2:7" ht="15" customHeight="1">
      <c r="B11" s="9" t="s">
        <v>17</v>
      </c>
      <c r="C11" s="13">
        <v>44986</v>
      </c>
      <c r="E11" s="92" t="s">
        <v>18</v>
      </c>
      <c r="F11" s="92"/>
      <c r="G11" s="10" t="s">
        <v>19</v>
      </c>
    </row>
    <row r="12" spans="2:7" ht="15" customHeight="1">
      <c r="B12" s="14"/>
      <c r="C12" s="15"/>
      <c r="E12" s="16"/>
      <c r="F12" s="16"/>
      <c r="G12" s="16"/>
    </row>
    <row r="13" spans="2:7" ht="15" customHeight="1">
      <c r="B13" s="89" t="s">
        <v>20</v>
      </c>
      <c r="C13" s="90"/>
      <c r="D13" s="90"/>
      <c r="E13" s="90"/>
      <c r="F13" s="90"/>
      <c r="G13" s="91"/>
    </row>
    <row r="14" spans="3:8" ht="15" customHeight="1">
      <c r="C14" s="17"/>
      <c r="D14" s="17"/>
      <c r="E14" s="18"/>
      <c r="F14" s="19"/>
      <c r="H14" s="4"/>
    </row>
    <row r="15" spans="2:8" ht="15" customHeight="1">
      <c r="B15" s="30" t="s">
        <v>21</v>
      </c>
      <c r="C15" s="16"/>
      <c r="D15" s="16"/>
      <c r="E15" s="16"/>
      <c r="F15" s="16"/>
      <c r="G15" s="16"/>
      <c r="H15" s="4"/>
    </row>
    <row r="16" spans="2:8" ht="18">
      <c r="B16" s="37" t="s">
        <v>22</v>
      </c>
      <c r="C16" s="38" t="s">
        <v>23</v>
      </c>
      <c r="D16" s="38" t="s">
        <v>24</v>
      </c>
      <c r="E16" s="38" t="s">
        <v>25</v>
      </c>
      <c r="F16" s="38" t="s">
        <v>26</v>
      </c>
      <c r="G16" s="39" t="s">
        <v>27</v>
      </c>
      <c r="H16" s="4"/>
    </row>
    <row r="17" spans="2:8" ht="15" customHeight="1">
      <c r="B17" s="11"/>
      <c r="C17" s="20"/>
      <c r="D17" s="20"/>
      <c r="E17" s="20"/>
      <c r="F17" s="11"/>
      <c r="G17" s="21"/>
      <c r="H17" s="4"/>
    </row>
    <row r="18" spans="2:8" ht="15" customHeight="1">
      <c r="B18" s="40" t="s">
        <v>28</v>
      </c>
      <c r="C18" s="41"/>
      <c r="D18" s="41"/>
      <c r="E18" s="41"/>
      <c r="F18" s="40"/>
      <c r="G18" s="42"/>
      <c r="H18" s="4"/>
    </row>
    <row r="19" spans="2:8" ht="15" customHeight="1">
      <c r="B19" s="16"/>
      <c r="C19" s="22"/>
      <c r="D19" s="22"/>
      <c r="E19" s="22"/>
      <c r="F19" s="16"/>
      <c r="G19" s="16"/>
      <c r="H19" s="4"/>
    </row>
    <row r="20" spans="2:8" ht="15" customHeight="1">
      <c r="B20" s="30" t="s">
        <v>29</v>
      </c>
      <c r="C20" s="22"/>
      <c r="D20" s="22"/>
      <c r="E20" s="22"/>
      <c r="F20" s="16"/>
      <c r="G20" s="16"/>
      <c r="H20" s="4"/>
    </row>
    <row r="21" spans="2:8" ht="18">
      <c r="B21" s="43" t="s">
        <v>22</v>
      </c>
      <c r="C21" s="38" t="s">
        <v>23</v>
      </c>
      <c r="D21" s="38" t="s">
        <v>24</v>
      </c>
      <c r="E21" s="41" t="s">
        <v>25</v>
      </c>
      <c r="F21" s="38" t="s">
        <v>26</v>
      </c>
      <c r="G21" s="40" t="s">
        <v>27</v>
      </c>
      <c r="H21" s="4"/>
    </row>
    <row r="22" spans="2:8" ht="15" customHeight="1">
      <c r="B22" s="44"/>
      <c r="C22" s="45"/>
      <c r="D22" s="45"/>
      <c r="E22" s="45"/>
      <c r="F22" s="44"/>
      <c r="G22" s="46"/>
      <c r="H22" s="4"/>
    </row>
    <row r="23" spans="2:8" ht="15" customHeight="1">
      <c r="B23" s="40" t="s">
        <v>30</v>
      </c>
      <c r="C23" s="41"/>
      <c r="D23" s="41"/>
      <c r="E23" s="41"/>
      <c r="F23" s="40"/>
      <c r="G23" s="42">
        <v>0</v>
      </c>
      <c r="H23" s="4"/>
    </row>
    <row r="24" spans="2:8" ht="15" customHeight="1">
      <c r="B24" s="16"/>
      <c r="C24" s="22"/>
      <c r="D24" s="22"/>
      <c r="E24" s="22"/>
      <c r="F24" s="16"/>
      <c r="G24" s="16"/>
      <c r="H24" s="4"/>
    </row>
    <row r="25" spans="2:8" ht="15" customHeight="1">
      <c r="B25" s="30" t="s">
        <v>31</v>
      </c>
      <c r="C25" s="22"/>
      <c r="D25" s="22"/>
      <c r="E25" s="22"/>
      <c r="F25" s="16"/>
      <c r="G25" s="16"/>
      <c r="H25" s="4"/>
    </row>
    <row r="26" spans="2:8" ht="18">
      <c r="B26" s="43" t="s">
        <v>22</v>
      </c>
      <c r="C26" s="41" t="s">
        <v>23</v>
      </c>
      <c r="D26" s="41" t="s">
        <v>24</v>
      </c>
      <c r="E26" s="41" t="s">
        <v>25</v>
      </c>
      <c r="F26" s="38" t="s">
        <v>26</v>
      </c>
      <c r="G26" s="40" t="s">
        <v>27</v>
      </c>
      <c r="H26" s="4"/>
    </row>
    <row r="27" spans="2:8" ht="15" customHeight="1">
      <c r="B27" s="11" t="s">
        <v>32</v>
      </c>
      <c r="C27" s="20" t="s">
        <v>33</v>
      </c>
      <c r="D27" s="20">
        <v>0.1</v>
      </c>
      <c r="E27" s="20" t="s">
        <v>34</v>
      </c>
      <c r="F27" s="23">
        <v>480000</v>
      </c>
      <c r="G27" s="23">
        <f>D27*F27</f>
        <v>48000</v>
      </c>
      <c r="H27" s="4"/>
    </row>
    <row r="28" spans="2:8" ht="15" customHeight="1">
      <c r="B28" s="11" t="s">
        <v>35</v>
      </c>
      <c r="C28" s="20" t="s">
        <v>33</v>
      </c>
      <c r="D28" s="20">
        <v>0.3</v>
      </c>
      <c r="E28" s="20" t="s">
        <v>34</v>
      </c>
      <c r="F28" s="23">
        <v>220000</v>
      </c>
      <c r="G28" s="23">
        <f aca="true" t="shared" si="0" ref="G28:G33">D28*F28</f>
        <v>66000</v>
      </c>
      <c r="H28" s="4"/>
    </row>
    <row r="29" spans="2:8" ht="15" customHeight="1">
      <c r="B29" s="11" t="s">
        <v>36</v>
      </c>
      <c r="C29" s="20" t="s">
        <v>33</v>
      </c>
      <c r="D29" s="20">
        <v>0.1</v>
      </c>
      <c r="E29" s="20" t="s">
        <v>34</v>
      </c>
      <c r="F29" s="23">
        <v>220000</v>
      </c>
      <c r="G29" s="23">
        <f t="shared" si="0"/>
        <v>22000</v>
      </c>
      <c r="H29" s="4"/>
    </row>
    <row r="30" spans="2:8" ht="15" customHeight="1">
      <c r="B30" s="11" t="s">
        <v>37</v>
      </c>
      <c r="C30" s="20" t="s">
        <v>33</v>
      </c>
      <c r="D30" s="20">
        <v>0.06</v>
      </c>
      <c r="E30" s="20" t="s">
        <v>34</v>
      </c>
      <c r="F30" s="23">
        <v>115000</v>
      </c>
      <c r="G30" s="23">
        <f t="shared" si="0"/>
        <v>6900</v>
      </c>
      <c r="H30" s="4"/>
    </row>
    <row r="31" spans="2:8" ht="15" customHeight="1">
      <c r="B31" s="11" t="s">
        <v>38</v>
      </c>
      <c r="C31" s="20" t="s">
        <v>33</v>
      </c>
      <c r="D31" s="20">
        <v>0.1</v>
      </c>
      <c r="E31" s="20" t="s">
        <v>34</v>
      </c>
      <c r="F31" s="23">
        <v>220000</v>
      </c>
      <c r="G31" s="23">
        <f t="shared" si="0"/>
        <v>22000</v>
      </c>
      <c r="H31" s="4"/>
    </row>
    <row r="32" spans="2:8" ht="15" customHeight="1">
      <c r="B32" s="11" t="s">
        <v>39</v>
      </c>
      <c r="C32" s="20" t="s">
        <v>33</v>
      </c>
      <c r="D32" s="20">
        <v>0.06</v>
      </c>
      <c r="E32" s="20" t="s">
        <v>40</v>
      </c>
      <c r="F32" s="23">
        <v>170000</v>
      </c>
      <c r="G32" s="23">
        <f t="shared" si="0"/>
        <v>10200</v>
      </c>
      <c r="H32" s="4"/>
    </row>
    <row r="33" spans="2:8" ht="15" customHeight="1">
      <c r="B33" s="11" t="s">
        <v>41</v>
      </c>
      <c r="C33" s="20" t="s">
        <v>33</v>
      </c>
      <c r="D33" s="20">
        <v>0.04</v>
      </c>
      <c r="E33" s="20" t="s">
        <v>42</v>
      </c>
      <c r="F33" s="23">
        <v>150000</v>
      </c>
      <c r="G33" s="23">
        <f t="shared" si="0"/>
        <v>6000</v>
      </c>
      <c r="H33" s="4"/>
    </row>
    <row r="34" spans="2:8" ht="15" customHeight="1">
      <c r="B34" s="40" t="s">
        <v>43</v>
      </c>
      <c r="C34" s="41"/>
      <c r="D34" s="41"/>
      <c r="E34" s="41"/>
      <c r="F34" s="47"/>
      <c r="G34" s="47">
        <f>SUM(G27:G33)</f>
        <v>181100</v>
      </c>
      <c r="H34" s="4"/>
    </row>
    <row r="35" spans="2:8" ht="15" customHeight="1">
      <c r="B35" s="16"/>
      <c r="C35" s="22"/>
      <c r="D35" s="22"/>
      <c r="E35" s="22"/>
      <c r="F35" s="16"/>
      <c r="G35" s="16"/>
      <c r="H35" s="4"/>
    </row>
    <row r="36" spans="2:8" ht="15" customHeight="1">
      <c r="B36" s="30" t="s">
        <v>44</v>
      </c>
      <c r="C36" s="22"/>
      <c r="D36" s="22"/>
      <c r="E36" s="22"/>
      <c r="F36" s="16"/>
      <c r="G36" s="16"/>
      <c r="H36" s="4"/>
    </row>
    <row r="37" spans="2:8" ht="18">
      <c r="B37" s="37" t="s">
        <v>45</v>
      </c>
      <c r="C37" s="38" t="s">
        <v>46</v>
      </c>
      <c r="D37" s="38" t="s">
        <v>47</v>
      </c>
      <c r="E37" s="38" t="s">
        <v>25</v>
      </c>
      <c r="F37" s="38" t="s">
        <v>26</v>
      </c>
      <c r="G37" s="39" t="s">
        <v>27</v>
      </c>
      <c r="H37" s="4"/>
    </row>
    <row r="38" spans="2:8" ht="15" customHeight="1">
      <c r="B38" s="24" t="s">
        <v>48</v>
      </c>
      <c r="C38" s="20"/>
      <c r="D38" s="20"/>
      <c r="E38" s="20"/>
      <c r="F38" s="25"/>
      <c r="G38" s="25"/>
      <c r="H38" s="4"/>
    </row>
    <row r="39" spans="2:8" ht="15" customHeight="1">
      <c r="B39" s="26" t="s">
        <v>80</v>
      </c>
      <c r="C39" s="20" t="s">
        <v>49</v>
      </c>
      <c r="D39" s="20">
        <v>30</v>
      </c>
      <c r="E39" s="20" t="s">
        <v>50</v>
      </c>
      <c r="F39" s="23">
        <v>2284</v>
      </c>
      <c r="G39" s="23">
        <f>D39*F39</f>
        <v>68520</v>
      </c>
      <c r="H39" s="4"/>
    </row>
    <row r="40" spans="2:8" ht="15" customHeight="1">
      <c r="B40" s="24" t="s">
        <v>51</v>
      </c>
      <c r="C40" s="20"/>
      <c r="D40" s="20"/>
      <c r="E40" s="20"/>
      <c r="F40" s="23"/>
      <c r="G40" s="23"/>
      <c r="H40" s="4"/>
    </row>
    <row r="41" spans="2:8" ht="15" customHeight="1">
      <c r="B41" s="11" t="s">
        <v>81</v>
      </c>
      <c r="C41" s="20" t="s">
        <v>52</v>
      </c>
      <c r="D41" s="20">
        <v>400</v>
      </c>
      <c r="E41" s="20" t="s">
        <v>53</v>
      </c>
      <c r="F41" s="23">
        <v>810</v>
      </c>
      <c r="G41" s="23">
        <f aca="true" t="shared" si="1" ref="G41:G46">D41*F41</f>
        <v>324000</v>
      </c>
      <c r="H41" s="4"/>
    </row>
    <row r="42" spans="2:8" ht="15" customHeight="1">
      <c r="B42" s="11" t="s">
        <v>54</v>
      </c>
      <c r="C42" s="20" t="s">
        <v>52</v>
      </c>
      <c r="D42" s="20">
        <v>500</v>
      </c>
      <c r="E42" s="20" t="s">
        <v>53</v>
      </c>
      <c r="F42" s="23">
        <v>780</v>
      </c>
      <c r="G42" s="23">
        <f t="shared" si="1"/>
        <v>390000</v>
      </c>
      <c r="H42" s="4"/>
    </row>
    <row r="43" spans="2:8" ht="15" customHeight="1">
      <c r="B43" s="11" t="s">
        <v>55</v>
      </c>
      <c r="C43" s="20" t="s">
        <v>52</v>
      </c>
      <c r="D43" s="20">
        <v>300</v>
      </c>
      <c r="E43" s="20" t="s">
        <v>53</v>
      </c>
      <c r="F43" s="23">
        <v>865</v>
      </c>
      <c r="G43" s="23">
        <f t="shared" si="1"/>
        <v>259500</v>
      </c>
      <c r="H43" s="4"/>
    </row>
    <row r="44" spans="2:8" ht="15" customHeight="1">
      <c r="B44" s="11" t="s">
        <v>56</v>
      </c>
      <c r="C44" s="20" t="s">
        <v>49</v>
      </c>
      <c r="D44" s="20">
        <v>1000</v>
      </c>
      <c r="E44" s="20" t="s">
        <v>50</v>
      </c>
      <c r="F44" s="23">
        <v>153</v>
      </c>
      <c r="G44" s="23">
        <f t="shared" si="1"/>
        <v>153000</v>
      </c>
      <c r="H44" s="4"/>
    </row>
    <row r="45" spans="2:8" ht="15" customHeight="1">
      <c r="B45" s="24" t="s">
        <v>57</v>
      </c>
      <c r="C45" s="20"/>
      <c r="D45" s="20"/>
      <c r="E45" s="20"/>
      <c r="F45" s="23"/>
      <c r="G45" s="23"/>
      <c r="H45" s="4"/>
    </row>
    <row r="46" spans="2:8" ht="15" customHeight="1">
      <c r="B46" s="11" t="s">
        <v>58</v>
      </c>
      <c r="C46" s="20" t="s">
        <v>59</v>
      </c>
      <c r="D46" s="20">
        <v>1</v>
      </c>
      <c r="E46" s="20" t="s">
        <v>60</v>
      </c>
      <c r="F46" s="23">
        <v>37000</v>
      </c>
      <c r="G46" s="23">
        <f t="shared" si="1"/>
        <v>37000</v>
      </c>
      <c r="H46" s="4"/>
    </row>
    <row r="47" spans="2:8" ht="15" customHeight="1">
      <c r="B47" s="40" t="s">
        <v>61</v>
      </c>
      <c r="C47" s="41"/>
      <c r="D47" s="41"/>
      <c r="E47" s="41"/>
      <c r="F47" s="40"/>
      <c r="G47" s="47">
        <f>SUM(G39:G46)</f>
        <v>1232020</v>
      </c>
      <c r="H47" s="4"/>
    </row>
    <row r="48" spans="2:8" ht="15" customHeight="1">
      <c r="B48" s="19"/>
      <c r="C48" s="22"/>
      <c r="D48" s="22"/>
      <c r="E48" s="22"/>
      <c r="F48" s="16"/>
      <c r="G48" s="19"/>
      <c r="H48" s="4"/>
    </row>
    <row r="49" spans="2:8" ht="15" customHeight="1">
      <c r="B49" s="30" t="s">
        <v>62</v>
      </c>
      <c r="C49" s="22"/>
      <c r="D49" s="22"/>
      <c r="E49" s="22"/>
      <c r="F49" s="16"/>
      <c r="G49" s="16"/>
      <c r="H49" s="4"/>
    </row>
    <row r="50" spans="2:8" ht="18">
      <c r="B50" s="43" t="s">
        <v>63</v>
      </c>
      <c r="C50" s="48" t="s">
        <v>46</v>
      </c>
      <c r="D50" s="48" t="s">
        <v>47</v>
      </c>
      <c r="E50" s="41" t="s">
        <v>25</v>
      </c>
      <c r="F50" s="38" t="s">
        <v>26</v>
      </c>
      <c r="G50" s="40" t="s">
        <v>27</v>
      </c>
      <c r="H50" s="4"/>
    </row>
    <row r="51" spans="2:8" ht="15" customHeight="1">
      <c r="B51" s="11"/>
      <c r="C51" s="20"/>
      <c r="D51" s="20"/>
      <c r="E51" s="20"/>
      <c r="F51" s="11"/>
      <c r="G51" s="21"/>
      <c r="H51" s="4"/>
    </row>
    <row r="52" spans="2:8" ht="15" customHeight="1">
      <c r="B52" s="40" t="s">
        <v>64</v>
      </c>
      <c r="C52" s="41"/>
      <c r="D52" s="41"/>
      <c r="E52" s="41"/>
      <c r="F52" s="40"/>
      <c r="G52" s="42"/>
      <c r="H52" s="4"/>
    </row>
    <row r="53" spans="2:8" ht="15" customHeight="1">
      <c r="B53" s="19"/>
      <c r="C53" s="22"/>
      <c r="D53" s="22"/>
      <c r="E53" s="22"/>
      <c r="F53" s="16"/>
      <c r="G53" s="19"/>
      <c r="H53" s="4"/>
    </row>
    <row r="54" spans="2:8" ht="15" customHeight="1">
      <c r="B54" s="31" t="s">
        <v>65</v>
      </c>
      <c r="C54" s="32"/>
      <c r="D54" s="33"/>
      <c r="E54" s="33"/>
      <c r="F54" s="34"/>
      <c r="G54" s="35">
        <f>G47+G34+G23+G18</f>
        <v>1413120</v>
      </c>
      <c r="H54" s="4"/>
    </row>
    <row r="55" spans="2:8" ht="15" customHeight="1">
      <c r="B55" s="49" t="s">
        <v>66</v>
      </c>
      <c r="C55" s="50"/>
      <c r="D55" s="51"/>
      <c r="E55" s="51"/>
      <c r="F55" s="52"/>
      <c r="G55" s="53">
        <f>G54*5%</f>
        <v>70656</v>
      </c>
      <c r="H55" s="4"/>
    </row>
    <row r="56" spans="2:8" ht="15" customHeight="1">
      <c r="B56" s="31" t="s">
        <v>67</v>
      </c>
      <c r="C56" s="32"/>
      <c r="D56" s="33"/>
      <c r="E56" s="33"/>
      <c r="F56" s="34"/>
      <c r="G56" s="35">
        <f>SUM(G54:G55)</f>
        <v>1483776</v>
      </c>
      <c r="H56" s="4"/>
    </row>
    <row r="57" spans="2:8" ht="15" customHeight="1">
      <c r="B57" s="49" t="s">
        <v>68</v>
      </c>
      <c r="C57" s="50"/>
      <c r="D57" s="51"/>
      <c r="E57" s="51"/>
      <c r="F57" s="52"/>
      <c r="G57" s="53">
        <f>G8</f>
        <v>3600000</v>
      </c>
      <c r="H57" s="4"/>
    </row>
    <row r="58" spans="2:8" ht="15" customHeight="1">
      <c r="B58" s="31" t="s">
        <v>69</v>
      </c>
      <c r="C58" s="32"/>
      <c r="D58" s="33"/>
      <c r="E58" s="33"/>
      <c r="F58" s="34"/>
      <c r="G58" s="35">
        <f>G57-G56</f>
        <v>2116224</v>
      </c>
      <c r="H58" s="4"/>
    </row>
    <row r="59" ht="15" customHeight="1">
      <c r="B59" s="27" t="s">
        <v>70</v>
      </c>
    </row>
    <row r="60" ht="15" customHeight="1">
      <c r="B60" s="28" t="s">
        <v>71</v>
      </c>
    </row>
    <row r="61" ht="15" customHeight="1">
      <c r="B61" s="29" t="s">
        <v>72</v>
      </c>
    </row>
    <row r="62" ht="15" customHeight="1">
      <c r="B62" s="29" t="s">
        <v>73</v>
      </c>
    </row>
    <row r="63" ht="15" customHeight="1">
      <c r="B63" s="29" t="s">
        <v>74</v>
      </c>
    </row>
    <row r="64" ht="15" customHeight="1">
      <c r="B64" s="29" t="s">
        <v>75</v>
      </c>
    </row>
    <row r="65" ht="15" customHeight="1">
      <c r="B65" s="29" t="s">
        <v>76</v>
      </c>
    </row>
    <row r="66" ht="15" customHeight="1">
      <c r="B66" s="29" t="s">
        <v>77</v>
      </c>
    </row>
    <row r="67" ht="15" customHeight="1">
      <c r="B67" s="29" t="s">
        <v>78</v>
      </c>
    </row>
    <row r="68" ht="15" customHeight="1">
      <c r="B68" s="1" t="s">
        <v>79</v>
      </c>
    </row>
    <row r="69" ht="15" customHeight="1" thickBot="1"/>
    <row r="70" spans="1:7" ht="15" customHeight="1" thickBot="1">
      <c r="A70" s="54"/>
      <c r="B70" s="84" t="s">
        <v>83</v>
      </c>
      <c r="C70" s="85"/>
      <c r="D70" s="55"/>
      <c r="E70" s="56"/>
      <c r="F70" s="56"/>
      <c r="G70" s="5"/>
    </row>
    <row r="71" spans="1:6" ht="15" customHeight="1">
      <c r="A71" s="54"/>
      <c r="B71" s="57" t="s">
        <v>63</v>
      </c>
      <c r="C71" s="58" t="s">
        <v>84</v>
      </c>
      <c r="D71" s="59" t="s">
        <v>85</v>
      </c>
      <c r="E71" s="56"/>
      <c r="F71" s="56"/>
    </row>
    <row r="72" spans="1:6" ht="15" customHeight="1">
      <c r="A72" s="54"/>
      <c r="B72" s="60" t="s">
        <v>86</v>
      </c>
      <c r="C72" s="61">
        <f>+G18</f>
        <v>0</v>
      </c>
      <c r="D72" s="62">
        <f>(C72/C78)</f>
        <v>0</v>
      </c>
      <c r="E72" s="56"/>
      <c r="F72" s="56"/>
    </row>
    <row r="73" spans="1:6" ht="15" customHeight="1">
      <c r="A73" s="54"/>
      <c r="B73" s="60" t="s">
        <v>87</v>
      </c>
      <c r="C73" s="61">
        <f>+G23</f>
        <v>0</v>
      </c>
      <c r="D73" s="62">
        <v>0</v>
      </c>
      <c r="E73" s="56"/>
      <c r="F73" s="56"/>
    </row>
    <row r="74" spans="1:6" ht="15" customHeight="1">
      <c r="A74" s="54"/>
      <c r="B74" s="60" t="s">
        <v>88</v>
      </c>
      <c r="C74" s="61">
        <f>+G34</f>
        <v>181100</v>
      </c>
      <c r="D74" s="62">
        <f>(C74/C78)</f>
        <v>0.12205346359558317</v>
      </c>
      <c r="E74" s="56"/>
      <c r="F74" s="56"/>
    </row>
    <row r="75" spans="1:6" ht="15" customHeight="1">
      <c r="A75" s="54"/>
      <c r="B75" s="60" t="s">
        <v>45</v>
      </c>
      <c r="C75" s="61">
        <f>+G47</f>
        <v>1232020</v>
      </c>
      <c r="D75" s="62">
        <f>(C75/C78)</f>
        <v>0.8303274887853692</v>
      </c>
      <c r="E75" s="56"/>
      <c r="F75" s="56"/>
    </row>
    <row r="76" spans="1:6" ht="15" customHeight="1">
      <c r="A76" s="54"/>
      <c r="B76" s="60" t="s">
        <v>89</v>
      </c>
      <c r="C76" s="63">
        <f>+G52</f>
        <v>0</v>
      </c>
      <c r="D76" s="62">
        <f>(C76/C78)</f>
        <v>0</v>
      </c>
      <c r="E76" s="64"/>
      <c r="F76" s="64"/>
    </row>
    <row r="77" spans="1:6" ht="15" customHeight="1">
      <c r="A77" s="54"/>
      <c r="B77" s="60" t="s">
        <v>90</v>
      </c>
      <c r="C77" s="63">
        <f>+G55</f>
        <v>70656</v>
      </c>
      <c r="D77" s="62">
        <f>(C77/C78)</f>
        <v>0.047619047619047616</v>
      </c>
      <c r="E77" s="64"/>
      <c r="F77" s="64"/>
    </row>
    <row r="78" spans="1:6" ht="15" customHeight="1" thickBot="1">
      <c r="A78" s="65"/>
      <c r="B78" s="66" t="s">
        <v>91</v>
      </c>
      <c r="C78" s="67">
        <f>SUM(C72:C77)</f>
        <v>1483776</v>
      </c>
      <c r="D78" s="68">
        <f>SUM(D72:D77)</f>
        <v>1</v>
      </c>
      <c r="E78" s="64"/>
      <c r="F78" s="64"/>
    </row>
    <row r="79" spans="1:6" ht="15" customHeight="1">
      <c r="A79" s="54"/>
      <c r="B79" s="69"/>
      <c r="C79" s="70"/>
      <c r="D79" s="70"/>
      <c r="E79" s="70"/>
      <c r="F79" s="70"/>
    </row>
    <row r="80" spans="1:6" ht="15" customHeight="1" thickBot="1">
      <c r="A80" s="54"/>
      <c r="B80" s="71"/>
      <c r="C80" s="70"/>
      <c r="D80" s="70"/>
      <c r="E80" s="70"/>
      <c r="F80" s="70"/>
    </row>
    <row r="81" spans="1:6" ht="15" customHeight="1">
      <c r="A81" s="54"/>
      <c r="B81" s="72"/>
      <c r="C81" s="86" t="s">
        <v>96</v>
      </c>
      <c r="D81" s="87"/>
      <c r="E81" s="88"/>
      <c r="F81" s="64"/>
    </row>
    <row r="82" spans="1:6" ht="15" customHeight="1">
      <c r="A82" s="54"/>
      <c r="B82" s="73" t="s">
        <v>97</v>
      </c>
      <c r="C82" s="78">
        <f>G5*0.9</f>
        <v>5400</v>
      </c>
      <c r="D82" s="78">
        <f>+G5</f>
        <v>6000</v>
      </c>
      <c r="E82" s="79">
        <f>G5*1.1</f>
        <v>6600.000000000001</v>
      </c>
      <c r="F82" s="74"/>
    </row>
    <row r="83" spans="1:6" ht="15" customHeight="1" thickBot="1">
      <c r="A83" s="54"/>
      <c r="B83" s="75" t="s">
        <v>98</v>
      </c>
      <c r="C83" s="80">
        <f>+C78/C82</f>
        <v>274.7733333333333</v>
      </c>
      <c r="D83" s="80">
        <f>+C78/D82</f>
        <v>247.296</v>
      </c>
      <c r="E83" s="81">
        <f>+C78/E82</f>
        <v>224.81454545454542</v>
      </c>
      <c r="F83" s="74"/>
    </row>
    <row r="84" spans="1:6" ht="15" customHeight="1">
      <c r="A84" s="54"/>
      <c r="B84" s="76" t="s">
        <v>92</v>
      </c>
      <c r="C84" s="77"/>
      <c r="D84" s="77"/>
      <c r="E84" s="77"/>
      <c r="F84" s="56"/>
    </row>
  </sheetData>
  <sheetProtection/>
  <mergeCells count="9">
    <mergeCell ref="B70:C70"/>
    <mergeCell ref="C81:E81"/>
    <mergeCell ref="B13:G13"/>
    <mergeCell ref="E11:F11"/>
    <mergeCell ref="E5:F5"/>
    <mergeCell ref="E6:F6"/>
    <mergeCell ref="E7:F7"/>
    <mergeCell ref="E9:F9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Campos Olivares Juan</dc:creator>
  <cp:keywords/>
  <dc:description/>
  <cp:lastModifiedBy>Rioseco Ventura Victor Manuel</cp:lastModifiedBy>
  <cp:lastPrinted>2020-03-05T18:41:11Z</cp:lastPrinted>
  <dcterms:created xsi:type="dcterms:W3CDTF">2014-12-29T12:41:25Z</dcterms:created>
  <dcterms:modified xsi:type="dcterms:W3CDTF">2023-05-03T19:37:42Z</dcterms:modified>
  <cp:category/>
  <cp:version/>
  <cp:contentType/>
  <cp:contentStatus/>
</cp:coreProperties>
</file>