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SF 2023\"/>
    </mc:Choice>
  </mc:AlternateContent>
  <bookViews>
    <workbookView xWindow="0" yWindow="0" windowWidth="25200" windowHeight="11385"/>
  </bookViews>
  <sheets>
    <sheet name="ALFAFA ESTABLECIMIENT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G53" i="1"/>
  <c r="G52" i="1"/>
  <c r="G51" i="1"/>
  <c r="G48" i="1"/>
  <c r="G47" i="1"/>
  <c r="G45" i="1"/>
  <c r="G40" i="1"/>
  <c r="G33" i="1"/>
  <c r="G22" i="1"/>
  <c r="G21" i="1"/>
  <c r="G12" i="1"/>
  <c r="G60" i="1" l="1"/>
  <c r="G56" i="1"/>
  <c r="G66" i="1" l="1"/>
  <c r="G61" i="1"/>
  <c r="C84" i="1" s="1"/>
  <c r="C83" i="1" l="1"/>
  <c r="C82" i="1"/>
  <c r="G24" i="1"/>
  <c r="C80" i="1" s="1"/>
  <c r="G29" i="1" l="1"/>
  <c r="G63" i="1" s="1"/>
  <c r="G64" i="1" l="1"/>
  <c r="G65" i="1" l="1"/>
  <c r="G67" i="1" s="1"/>
  <c r="C85" i="1"/>
  <c r="C91" i="1" l="1"/>
  <c r="C86" i="1"/>
  <c r="D85" i="1" s="1"/>
  <c r="D91" i="1"/>
  <c r="E91" i="1"/>
  <c r="D83" i="1" l="1"/>
  <c r="D80" i="1"/>
  <c r="D82" i="1"/>
  <c r="D84" i="1"/>
  <c r="D86" i="1" l="1"/>
</calcChain>
</file>

<file path=xl/sharedStrings.xml><?xml version="1.0" encoding="utf-8"?>
<sst xmlns="http://schemas.openxmlformats.org/spreadsheetml/2006/main" count="149" uniqueCount="103">
  <si>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</si>
  <si>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</si>
  <si>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</si>
  <si>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</si>
  <si>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</si>
  <si>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</si>
  <si>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</si>
  <si>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</si>
  <si>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</si>
  <si>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</si>
  <si>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</si>
  <si>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</si>
  <si>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</si>
  <si>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</si>
  <si>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</si>
  <si>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</si>
  <si>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</si>
  <si>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</si>
  <si>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</si>
  <si>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</si>
  <si>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</si>
  <si>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</si>
  <si>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</si>
  <si>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</si>
  <si>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</si>
  <si>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</si>
  <si>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</si>
  <si>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</si>
  <si>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</si>
  <si>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</si>
  <si>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</si>
  <si>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</si>
  <si>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</si>
  <si>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</si>
  <si>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</si>
  <si>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</si>
  <si>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</si>
  <si>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</si>
  <si>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</si>
  <si>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</si>
  <si>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</si>
  <si>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</si>
  <si>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</si>
  <si>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</si>
  <si>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</si>
  <si>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</si>
  <si>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</si>
  <si>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</si>
  <si>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</si>
  <si>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</si>
  <si>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</si>
  <si>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</si>
  <si>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</si>
  <si>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</si>
  <si>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</si>
  <si>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</si>
  <si>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NIVEL TECNOLOGICO</t>
  </si>
  <si>
    <t>REGION</t>
  </si>
  <si>
    <t>AREA</t>
  </si>
  <si>
    <t>lt</t>
  </si>
  <si>
    <t>Rendimiento (Un/hà)</t>
  </si>
  <si>
    <t>Costo unitario ($/Un) (*)</t>
  </si>
  <si>
    <t>Medio</t>
  </si>
  <si>
    <t>Lib. B. O'Higgins</t>
  </si>
  <si>
    <t>Riego</t>
  </si>
  <si>
    <t>Oct. - Marzo</t>
  </si>
  <si>
    <t>PRECIO ESPERADO ($/Fardo)</t>
  </si>
  <si>
    <t>Superfosfato triple</t>
  </si>
  <si>
    <t>Muriato de Potasio</t>
  </si>
  <si>
    <t>ALFALFA ESTABLECIMIENTO</t>
  </si>
  <si>
    <t>RENDIMIENTO (FARDOS/Há.)</t>
  </si>
  <si>
    <t>Baldrich 550 abc</t>
  </si>
  <si>
    <t>San Fernando</t>
  </si>
  <si>
    <t>dic-Mar 22-23</t>
  </si>
  <si>
    <t>Mercado local</t>
  </si>
  <si>
    <t>Diciembre-Marzo</t>
  </si>
  <si>
    <t>Heladas, sequía</t>
  </si>
  <si>
    <t>Manejo Fitosanitario</t>
  </si>
  <si>
    <t>Cosecha</t>
  </si>
  <si>
    <t>SEP/Marzo</t>
  </si>
  <si>
    <t>Subsolador</t>
  </si>
  <si>
    <t>Agosto</t>
  </si>
  <si>
    <t>Rastrajes</t>
  </si>
  <si>
    <t xml:space="preserve">Nivelación </t>
  </si>
  <si>
    <t>Siembra y apisonado</t>
  </si>
  <si>
    <t>Siega</t>
  </si>
  <si>
    <t>Dic-Mar</t>
  </si>
  <si>
    <t>Rastrillado</t>
  </si>
  <si>
    <t>Enfardadura</t>
  </si>
  <si>
    <t>SEMILLA</t>
  </si>
  <si>
    <t>Semilla</t>
  </si>
  <si>
    <t>FUNGICIDAS</t>
  </si>
  <si>
    <t>HERBICIDAS</t>
  </si>
  <si>
    <t>Pivot 100 SL</t>
  </si>
  <si>
    <t>Lt</t>
  </si>
  <si>
    <t>Oct-Nov</t>
  </si>
  <si>
    <t>Rango 480 SL</t>
  </si>
  <si>
    <t>Dic - Mar</t>
  </si>
  <si>
    <t>Farmon</t>
  </si>
  <si>
    <t>KARATE ZEON</t>
  </si>
  <si>
    <t>ESCENARIOS COSTO UNITARIO  ($/FARDOS)</t>
  </si>
  <si>
    <t>2.  Precio de Insumos corresponde a  precios  colocados en el predio</t>
  </si>
  <si>
    <t>3. Precio esperado por ventas corresponde a precio colocado en el domicilio del comprador, ( incluye Ingreso a Feria)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</si>
</sst>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rgb="FF000000"/>
      <name val="Calibri"/>
      <family val="2"/>
    </font>
    <font>
      <sz val="7"/>
      <color theme="1"/>
      <name val="Calibri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166" fontId="17" fillId="0" borderId="16" applyFont="0" applyFill="0" applyBorder="0" applyAlignment="0" applyProtection="0"/>
    <xf numFmtId="166" fontId="16" fillId="0" borderId="16" applyFont="0" applyFill="0" applyBorder="0" applyAlignment="0" applyProtection="0"/>
    <xf numFmtId="41" fontId="22" fillId="0" borderId="0" applyFont="0" applyFill="0" applyBorder="0" applyAlignment="0" applyProtection="0"/>
  </cellStyleXfs>
  <cellXfs count="13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3" fontId="2" fillId="2" borderId="14" xfId="0" applyNumberFormat="1" applyFont="1" applyFill="1" applyBorder="1" applyAlignment="1"/>
    <xf numFmtId="49" fontId="6" fillId="3" borderId="11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/>
    </xf>
    <xf numFmtId="0" fontId="1" fillId="5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2" fillId="7" borderId="16" xfId="0" applyFont="1" applyFill="1" applyBorder="1" applyAlignment="1"/>
    <xf numFmtId="49" fontId="10" fillId="8" borderId="17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vertical="center"/>
    </xf>
    <xf numFmtId="0" fontId="7" fillId="7" borderId="15" xfId="0" applyFont="1" applyFill="1" applyBorder="1" applyAlignment="1">
      <alignment vertical="center"/>
    </xf>
    <xf numFmtId="0" fontId="7" fillId="7" borderId="16" xfId="0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vertical="center"/>
    </xf>
    <xf numFmtId="164" fontId="14" fillId="2" borderId="16" xfId="0" applyNumberFormat="1" applyFont="1" applyFill="1" applyBorder="1" applyAlignment="1">
      <alignment vertical="center"/>
    </xf>
    <xf numFmtId="0" fontId="12" fillId="2" borderId="16" xfId="0" applyFont="1" applyFill="1" applyBorder="1" applyAlignment="1"/>
    <xf numFmtId="0" fontId="0" fillId="2" borderId="18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2" fillId="2" borderId="19" xfId="0" applyFont="1" applyFill="1" applyBorder="1" applyAlignment="1"/>
    <xf numFmtId="3" fontId="2" fillId="2" borderId="19" xfId="0" applyNumberFormat="1" applyFont="1" applyFill="1" applyBorder="1" applyAlignment="1"/>
    <xf numFmtId="49" fontId="1" fillId="5" borderId="20" xfId="0" applyNumberFormat="1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3" borderId="23" xfId="0" applyNumberFormat="1" applyFont="1" applyFill="1" applyBorder="1" applyAlignment="1">
      <alignment vertical="center"/>
    </xf>
    <xf numFmtId="164" fontId="1" fillId="3" borderId="24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0" fontId="7" fillId="5" borderId="26" xfId="0" applyFont="1" applyFill="1" applyBorder="1" applyAlignment="1">
      <alignment vertical="center"/>
    </xf>
    <xf numFmtId="164" fontId="1" fillId="6" borderId="27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49" fontId="10" fillId="8" borderId="28" xfId="0" applyNumberFormat="1" applyFont="1" applyFill="1" applyBorder="1" applyAlignment="1">
      <alignment vertical="center"/>
    </xf>
    <xf numFmtId="49" fontId="12" fillId="8" borderId="29" xfId="0" applyNumberFormat="1" applyFont="1" applyFill="1" applyBorder="1" applyAlignment="1"/>
    <xf numFmtId="49" fontId="10" fillId="2" borderId="30" xfId="0" applyNumberFormat="1" applyFont="1" applyFill="1" applyBorder="1" applyAlignment="1">
      <alignment vertical="center"/>
    </xf>
    <xf numFmtId="9" fontId="12" fillId="2" borderId="31" xfId="0" applyNumberFormat="1" applyFont="1" applyFill="1" applyBorder="1" applyAlignment="1"/>
    <xf numFmtId="49" fontId="10" fillId="8" borderId="32" xfId="0" applyNumberFormat="1" applyFont="1" applyFill="1" applyBorder="1" applyAlignment="1">
      <alignment vertical="center"/>
    </xf>
    <xf numFmtId="165" fontId="10" fillId="8" borderId="33" xfId="0" applyNumberFormat="1" applyFont="1" applyFill="1" applyBorder="1" applyAlignment="1">
      <alignment vertical="center"/>
    </xf>
    <xf numFmtId="9" fontId="10" fillId="8" borderId="34" xfId="0" applyNumberFormat="1" applyFont="1" applyFill="1" applyBorder="1" applyAlignment="1">
      <alignment vertical="center"/>
    </xf>
    <xf numFmtId="0" fontId="12" fillId="9" borderId="37" xfId="0" applyFont="1" applyFill="1" applyBorder="1" applyAlignment="1"/>
    <xf numFmtId="0" fontId="12" fillId="2" borderId="16" xfId="0" applyFont="1" applyFill="1" applyBorder="1" applyAlignment="1">
      <alignment vertical="center"/>
    </xf>
    <xf numFmtId="49" fontId="12" fillId="2" borderId="16" xfId="0" applyNumberFormat="1" applyFont="1" applyFill="1" applyBorder="1" applyAlignment="1">
      <alignment vertical="center"/>
    </xf>
    <xf numFmtId="49" fontId="10" fillId="2" borderId="38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0" fillId="7" borderId="16" xfId="0" applyFont="1" applyFill="1" applyBorder="1" applyAlignment="1">
      <alignment vertical="center"/>
    </xf>
    <xf numFmtId="0" fontId="7" fillId="9" borderId="15" xfId="0" applyFont="1" applyFill="1" applyBorder="1" applyAlignment="1">
      <alignment vertical="center"/>
    </xf>
    <xf numFmtId="49" fontId="15" fillId="9" borderId="16" xfId="0" applyNumberFormat="1" applyFont="1" applyFill="1" applyBorder="1" applyAlignment="1">
      <alignment vertical="center"/>
    </xf>
    <xf numFmtId="0" fontId="7" fillId="9" borderId="16" xfId="0" applyFont="1" applyFill="1" applyBorder="1" applyAlignment="1">
      <alignment vertical="center"/>
    </xf>
    <xf numFmtId="0" fontId="7" fillId="9" borderId="46" xfId="0" applyFont="1" applyFill="1" applyBorder="1" applyAlignment="1">
      <alignment vertical="center"/>
    </xf>
    <xf numFmtId="49" fontId="10" fillId="8" borderId="47" xfId="0" applyNumberFormat="1" applyFont="1" applyFill="1" applyBorder="1" applyAlignment="1">
      <alignment vertical="center"/>
    </xf>
    <xf numFmtId="0" fontId="10" fillId="8" borderId="48" xfId="0" applyNumberFormat="1" applyFont="1" applyFill="1" applyBorder="1" applyAlignment="1">
      <alignment vertical="center"/>
    </xf>
    <xf numFmtId="0" fontId="10" fillId="8" borderId="49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49" fontId="5" fillId="3" borderId="51" xfId="0" applyNumberFormat="1" applyFont="1" applyFill="1" applyBorder="1" applyAlignment="1">
      <alignment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vertical="center"/>
    </xf>
    <xf numFmtId="3" fontId="5" fillId="3" borderId="51" xfId="0" applyNumberFormat="1" applyFont="1" applyFill="1" applyBorder="1" applyAlignment="1">
      <alignment vertical="center"/>
    </xf>
    <xf numFmtId="165" fontId="10" fillId="8" borderId="33" xfId="0" applyNumberFormat="1" applyFont="1" applyFill="1" applyBorder="1" applyAlignment="1">
      <alignment horizontal="center" vertical="center"/>
    </xf>
    <xf numFmtId="165" fontId="10" fillId="8" borderId="3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9" fontId="18" fillId="3" borderId="52" xfId="0" applyNumberFormat="1" applyFont="1" applyFill="1" applyBorder="1" applyAlignment="1">
      <alignment vertical="center" wrapText="1"/>
    </xf>
    <xf numFmtId="0" fontId="3" fillId="2" borderId="6" xfId="0" applyFont="1" applyFill="1" applyBorder="1"/>
    <xf numFmtId="3" fontId="3" fillId="0" borderId="53" xfId="0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/>
    <xf numFmtId="49" fontId="3" fillId="2" borderId="52" xfId="0" applyNumberFormat="1" applyFont="1" applyFill="1" applyBorder="1" applyAlignment="1">
      <alignment vertical="center" wrapText="1"/>
    </xf>
    <xf numFmtId="17" fontId="3" fillId="0" borderId="53" xfId="0" applyNumberFormat="1" applyFont="1" applyFill="1" applyBorder="1" applyAlignment="1">
      <alignment horizontal="right" vertical="center"/>
    </xf>
    <xf numFmtId="3" fontId="3" fillId="0" borderId="53" xfId="0" applyNumberFormat="1" applyFont="1" applyFill="1" applyBorder="1" applyAlignment="1">
      <alignment horizontal="right" vertical="center"/>
    </xf>
    <xf numFmtId="3" fontId="3" fillId="0" borderId="53" xfId="0" applyNumberFormat="1" applyFont="1" applyBorder="1" applyAlignment="1">
      <alignment horizontal="right" vertical="center"/>
    </xf>
    <xf numFmtId="0" fontId="3" fillId="0" borderId="53" xfId="0" applyFont="1" applyBorder="1" applyAlignment="1">
      <alignment horizontal="right" vertical="center"/>
    </xf>
    <xf numFmtId="17" fontId="3" fillId="0" borderId="53" xfId="0" applyNumberFormat="1" applyFont="1" applyBorder="1" applyAlignment="1">
      <alignment horizontal="right" vertical="center"/>
    </xf>
    <xf numFmtId="0" fontId="3" fillId="0" borderId="53" xfId="0" applyFont="1" applyBorder="1" applyAlignment="1">
      <alignment horizontal="right" vertical="center" wrapText="1"/>
    </xf>
    <xf numFmtId="0" fontId="2" fillId="2" borderId="55" xfId="0" applyFont="1" applyFill="1" applyBorder="1" applyAlignment="1">
      <alignment wrapText="1"/>
    </xf>
    <xf numFmtId="0" fontId="2" fillId="2" borderId="7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/>
    </xf>
    <xf numFmtId="49" fontId="18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8" fillId="3" borderId="11" xfId="0" applyNumberFormat="1" applyFont="1" applyFill="1" applyBorder="1" applyAlignment="1">
      <alignment horizontal="center" vertical="center"/>
    </xf>
    <xf numFmtId="49" fontId="18" fillId="3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horizontal="right" vertical="center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2" fillId="2" borderId="39" xfId="0" applyFont="1" applyFill="1" applyBorder="1"/>
    <xf numFmtId="164" fontId="7" fillId="2" borderId="40" xfId="0" applyNumberFormat="1" applyFont="1" applyFill="1" applyBorder="1" applyAlignment="1">
      <alignment vertical="center"/>
    </xf>
    <xf numFmtId="0" fontId="21" fillId="0" borderId="0" xfId="0" applyFont="1"/>
    <xf numFmtId="0" fontId="12" fillId="2" borderId="0" xfId="0" applyFont="1" applyFill="1"/>
    <xf numFmtId="164" fontId="7" fillId="2" borderId="42" xfId="0" applyNumberFormat="1" applyFont="1" applyFill="1" applyBorder="1" applyAlignment="1">
      <alignment vertical="center"/>
    </xf>
    <xf numFmtId="0" fontId="12" fillId="2" borderId="44" xfId="0" applyFont="1" applyFill="1" applyBorder="1"/>
    <xf numFmtId="164" fontId="7" fillId="2" borderId="45" xfId="0" applyNumberFormat="1" applyFont="1" applyFill="1" applyBorder="1" applyAlignment="1">
      <alignment vertical="center"/>
    </xf>
    <xf numFmtId="0" fontId="12" fillId="0" borderId="0" xfId="0" applyNumberFormat="1" applyFont="1" applyAlignment="1"/>
    <xf numFmtId="164" fontId="7" fillId="2" borderId="16" xfId="0" applyNumberFormat="1" applyFont="1" applyFill="1" applyBorder="1" applyAlignment="1">
      <alignment vertical="center"/>
    </xf>
    <xf numFmtId="0" fontId="12" fillId="0" borderId="0" xfId="0" applyFont="1" applyAlignment="1"/>
    <xf numFmtId="41" fontId="3" fillId="0" borderId="53" xfId="3" applyFont="1" applyBorder="1" applyAlignment="1">
      <alignment horizontal="right" vertical="center"/>
    </xf>
    <xf numFmtId="49" fontId="15" fillId="9" borderId="35" xfId="0" applyNumberFormat="1" applyFont="1" applyFill="1" applyBorder="1" applyAlignment="1">
      <alignment vertical="center"/>
    </xf>
    <xf numFmtId="0" fontId="10" fillId="9" borderId="36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49" fontId="3" fillId="2" borderId="5" xfId="0" applyNumberFormat="1" applyFont="1" applyFill="1" applyBorder="1"/>
    <xf numFmtId="0" fontId="3" fillId="2" borderId="5" xfId="0" applyFont="1" applyFill="1" applyBorder="1"/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9" fontId="3" fillId="2" borderId="50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</cellXfs>
  <cellStyles count="4">
    <cellStyle name="Millares [0]" xfId="3" builtinId="6"/>
    <cellStyle name="Millares 3" xfId="2"/>
    <cellStyle name="Millares 5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7284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001684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showGridLines="0" tabSelected="1" zoomScale="120" zoomScaleNormal="120" workbookViewId="0">
      <selection activeCell="H65" sqref="H6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83" customFormat="1" ht="12" customHeight="1" x14ac:dyDescent="0.25">
      <c r="A9" s="78"/>
      <c r="B9" s="79" t="s">
        <v>0</v>
      </c>
      <c r="C9" s="85" t="s">
        <v>69</v>
      </c>
      <c r="D9" s="80"/>
      <c r="E9" s="124" t="s">
        <v>70</v>
      </c>
      <c r="F9" s="125"/>
      <c r="G9" s="81">
        <v>800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</row>
    <row r="10" spans="1:255" s="83" customFormat="1" ht="25.5" customHeight="1" x14ac:dyDescent="0.25">
      <c r="A10" s="78"/>
      <c r="B10" s="84" t="s">
        <v>1</v>
      </c>
      <c r="C10" s="86" t="s">
        <v>71</v>
      </c>
      <c r="D10" s="80"/>
      <c r="E10" s="122" t="s">
        <v>2</v>
      </c>
      <c r="F10" s="123"/>
      <c r="G10" s="86" t="s">
        <v>73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  <c r="IT10" s="82"/>
      <c r="IU10" s="82"/>
    </row>
    <row r="11" spans="1:255" s="83" customFormat="1" ht="18" customHeight="1" x14ac:dyDescent="0.25">
      <c r="A11" s="78"/>
      <c r="B11" s="84" t="s">
        <v>56</v>
      </c>
      <c r="C11" s="87" t="s">
        <v>62</v>
      </c>
      <c r="D11" s="80"/>
      <c r="E11" s="122" t="s">
        <v>66</v>
      </c>
      <c r="F11" s="123"/>
      <c r="G11" s="87">
        <v>5500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</row>
    <row r="12" spans="1:255" s="83" customFormat="1" ht="11.25" customHeight="1" x14ac:dyDescent="0.25">
      <c r="A12" s="78"/>
      <c r="B12" s="84" t="s">
        <v>57</v>
      </c>
      <c r="C12" s="88" t="s">
        <v>63</v>
      </c>
      <c r="D12" s="80"/>
      <c r="E12" s="130" t="s">
        <v>3</v>
      </c>
      <c r="F12" s="131"/>
      <c r="G12" s="119">
        <f>+G9*G11</f>
        <v>4400000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  <c r="IT12" s="82"/>
      <c r="IU12" s="82"/>
    </row>
    <row r="13" spans="1:255" s="83" customFormat="1" ht="11.25" customHeight="1" x14ac:dyDescent="0.25">
      <c r="A13" s="78"/>
      <c r="B13" s="84" t="s">
        <v>58</v>
      </c>
      <c r="C13" s="89" t="s">
        <v>72</v>
      </c>
      <c r="D13" s="80"/>
      <c r="E13" s="122" t="s">
        <v>4</v>
      </c>
      <c r="F13" s="123"/>
      <c r="G13" s="89" t="s">
        <v>74</v>
      </c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  <c r="IT13" s="82"/>
      <c r="IU13" s="82"/>
    </row>
    <row r="14" spans="1:255" s="83" customFormat="1" ht="15" x14ac:dyDescent="0.25">
      <c r="A14" s="78"/>
      <c r="B14" s="84" t="s">
        <v>5</v>
      </c>
      <c r="C14" s="90" t="s">
        <v>72</v>
      </c>
      <c r="D14" s="80"/>
      <c r="E14" s="122" t="s">
        <v>6</v>
      </c>
      <c r="F14" s="123"/>
      <c r="G14" s="90" t="s">
        <v>75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  <c r="IT14" s="82"/>
      <c r="IU14" s="82"/>
    </row>
    <row r="15" spans="1:255" s="83" customFormat="1" ht="25.5" customHeight="1" x14ac:dyDescent="0.25">
      <c r="A15" s="78"/>
      <c r="B15" s="84" t="s">
        <v>7</v>
      </c>
      <c r="C15" s="85">
        <v>44953</v>
      </c>
      <c r="D15" s="80"/>
      <c r="E15" s="126" t="s">
        <v>8</v>
      </c>
      <c r="F15" s="127"/>
      <c r="G15" s="85" t="s">
        <v>76</v>
      </c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  <c r="IT15" s="82"/>
      <c r="IU15" s="82"/>
    </row>
    <row r="16" spans="1:255" ht="12" customHeight="1" x14ac:dyDescent="0.25">
      <c r="A16" s="2"/>
      <c r="B16" s="91"/>
      <c r="C16" s="6"/>
      <c r="D16" s="7"/>
      <c r="E16" s="8"/>
      <c r="F16" s="8"/>
      <c r="G16" s="92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 x14ac:dyDescent="0.25">
      <c r="A17" s="9"/>
      <c r="B17" s="128" t="s">
        <v>9</v>
      </c>
      <c r="C17" s="129"/>
      <c r="D17" s="129"/>
      <c r="E17" s="129"/>
      <c r="F17" s="129"/>
      <c r="G17" s="129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 x14ac:dyDescent="0.25">
      <c r="A18" s="2"/>
      <c r="B18" s="10"/>
      <c r="C18" s="11"/>
      <c r="D18" s="11"/>
      <c r="E18" s="11"/>
      <c r="F18" s="12"/>
      <c r="G18" s="93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 x14ac:dyDescent="0.25">
      <c r="A19" s="5"/>
      <c r="B19" s="94" t="s">
        <v>10</v>
      </c>
      <c r="C19" s="95"/>
      <c r="D19" s="96"/>
      <c r="E19" s="96"/>
      <c r="F19" s="97"/>
      <c r="G19" s="98"/>
    </row>
    <row r="20" spans="1:255" ht="24" customHeight="1" x14ac:dyDescent="0.25">
      <c r="A20" s="5"/>
      <c r="B20" s="99" t="s">
        <v>11</v>
      </c>
      <c r="C20" s="100" t="s">
        <v>12</v>
      </c>
      <c r="D20" s="100" t="s">
        <v>13</v>
      </c>
      <c r="E20" s="99" t="s">
        <v>14</v>
      </c>
      <c r="F20" s="100" t="s">
        <v>15</v>
      </c>
      <c r="G20" s="99" t="s">
        <v>16</v>
      </c>
    </row>
    <row r="21" spans="1:255" s="83" customFormat="1" ht="12" customHeight="1" x14ac:dyDescent="0.25">
      <c r="A21" s="78"/>
      <c r="B21" s="101" t="s">
        <v>64</v>
      </c>
      <c r="C21" s="102" t="s">
        <v>17</v>
      </c>
      <c r="D21" s="102">
        <v>6</v>
      </c>
      <c r="E21" s="102" t="s">
        <v>79</v>
      </c>
      <c r="F21" s="103">
        <v>25000</v>
      </c>
      <c r="G21" s="104">
        <f t="shared" ref="G21:G22" si="0">D21*F21</f>
        <v>150000</v>
      </c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  <c r="IT21" s="82"/>
      <c r="IU21" s="82"/>
    </row>
    <row r="22" spans="1:255" s="83" customFormat="1" ht="12" customHeight="1" x14ac:dyDescent="0.25">
      <c r="A22" s="78"/>
      <c r="B22" s="101" t="s">
        <v>77</v>
      </c>
      <c r="C22" s="102" t="s">
        <v>17</v>
      </c>
      <c r="D22" s="102">
        <v>2</v>
      </c>
      <c r="E22" s="102" t="s">
        <v>65</v>
      </c>
      <c r="F22" s="103">
        <v>25000</v>
      </c>
      <c r="G22" s="104">
        <f t="shared" si="0"/>
        <v>50000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  <c r="IT22" s="82"/>
      <c r="IU22" s="82"/>
    </row>
    <row r="23" spans="1:255" s="83" customFormat="1" ht="12" customHeight="1" x14ac:dyDescent="0.25">
      <c r="A23" s="78"/>
      <c r="B23" s="101" t="s">
        <v>78</v>
      </c>
      <c r="C23" s="102" t="s">
        <v>17</v>
      </c>
      <c r="D23" s="102">
        <v>10</v>
      </c>
      <c r="E23" s="102" t="s">
        <v>65</v>
      </c>
      <c r="F23" s="103">
        <v>25000</v>
      </c>
      <c r="G23" s="104">
        <v>200000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  <c r="IT23" s="82"/>
      <c r="IU23" s="82"/>
    </row>
    <row r="24" spans="1:255" ht="11.25" customHeight="1" x14ac:dyDescent="0.25">
      <c r="B24" s="16" t="s">
        <v>18</v>
      </c>
      <c r="C24" s="17"/>
      <c r="D24" s="17"/>
      <c r="E24" s="17"/>
      <c r="F24" s="18"/>
      <c r="G24" s="19">
        <f>SUM(G21:G23)</f>
        <v>400000</v>
      </c>
    </row>
    <row r="25" spans="1:255" ht="15.75" customHeight="1" x14ac:dyDescent="0.25">
      <c r="A25" s="5"/>
      <c r="B25" s="13"/>
      <c r="C25" s="14"/>
      <c r="D25" s="14"/>
      <c r="E25" s="14"/>
      <c r="F25" s="15"/>
      <c r="G25" s="15"/>
      <c r="K25" s="71"/>
    </row>
    <row r="26" spans="1:255" ht="12" customHeight="1" x14ac:dyDescent="0.25">
      <c r="A26" s="5"/>
      <c r="B26" s="94" t="s">
        <v>19</v>
      </c>
      <c r="C26" s="95"/>
      <c r="D26" s="96"/>
      <c r="E26" s="96"/>
      <c r="F26" s="97"/>
      <c r="G26" s="98"/>
    </row>
    <row r="27" spans="1:255" ht="24" customHeight="1" x14ac:dyDescent="0.25">
      <c r="A27" s="5"/>
      <c r="B27" s="99" t="s">
        <v>11</v>
      </c>
      <c r="C27" s="100" t="s">
        <v>12</v>
      </c>
      <c r="D27" s="100" t="s">
        <v>13</v>
      </c>
      <c r="E27" s="99" t="s">
        <v>14</v>
      </c>
      <c r="F27" s="100" t="s">
        <v>15</v>
      </c>
      <c r="G27" s="99" t="s">
        <v>16</v>
      </c>
    </row>
    <row r="28" spans="1:255" s="83" customFormat="1" ht="12" customHeight="1" x14ac:dyDescent="0.25">
      <c r="A28" s="78"/>
      <c r="B28" s="101"/>
      <c r="C28" s="102"/>
      <c r="D28" s="102"/>
      <c r="E28" s="102"/>
      <c r="F28" s="103"/>
      <c r="G28" s="104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  <c r="IT28" s="82"/>
      <c r="IU28" s="82"/>
    </row>
    <row r="29" spans="1:255" ht="11.25" customHeight="1" x14ac:dyDescent="0.25">
      <c r="B29" s="16" t="s">
        <v>20</v>
      </c>
      <c r="C29" s="17"/>
      <c r="D29" s="17"/>
      <c r="E29" s="17"/>
      <c r="F29" s="18"/>
      <c r="G29" s="19">
        <f>SUM(G28)</f>
        <v>0</v>
      </c>
    </row>
    <row r="30" spans="1:255" ht="15.75" customHeight="1" x14ac:dyDescent="0.25">
      <c r="A30" s="5"/>
      <c r="B30" s="13"/>
      <c r="C30" s="14"/>
      <c r="D30" s="14"/>
      <c r="E30" s="14"/>
      <c r="F30" s="15"/>
      <c r="G30" s="15"/>
      <c r="K30" s="71"/>
    </row>
    <row r="31" spans="1:255" ht="12" customHeight="1" x14ac:dyDescent="0.25">
      <c r="A31" s="5"/>
      <c r="B31" s="94" t="s">
        <v>21</v>
      </c>
      <c r="C31" s="95"/>
      <c r="D31" s="96"/>
      <c r="E31" s="96"/>
      <c r="F31" s="97"/>
      <c r="G31" s="98"/>
    </row>
    <row r="32" spans="1:255" ht="24" customHeight="1" x14ac:dyDescent="0.25">
      <c r="A32" s="5"/>
      <c r="B32" s="99" t="s">
        <v>11</v>
      </c>
      <c r="C32" s="100" t="s">
        <v>12</v>
      </c>
      <c r="D32" s="100" t="s">
        <v>13</v>
      </c>
      <c r="E32" s="99" t="s">
        <v>14</v>
      </c>
      <c r="F32" s="100" t="s">
        <v>15</v>
      </c>
      <c r="G32" s="99" t="s">
        <v>16</v>
      </c>
    </row>
    <row r="33" spans="1:255" s="83" customFormat="1" ht="12" customHeight="1" x14ac:dyDescent="0.25">
      <c r="A33" s="78"/>
      <c r="B33" s="101" t="s">
        <v>80</v>
      </c>
      <c r="C33" s="102" t="s">
        <v>22</v>
      </c>
      <c r="D33" s="102">
        <v>1</v>
      </c>
      <c r="E33" s="102" t="s">
        <v>81</v>
      </c>
      <c r="F33" s="103">
        <v>140000</v>
      </c>
      <c r="G33" s="104">
        <f t="shared" ref="G33" si="1">D33*F33</f>
        <v>140000</v>
      </c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  <c r="IP33" s="82"/>
      <c r="IQ33" s="82"/>
      <c r="IR33" s="82"/>
      <c r="IS33" s="82"/>
      <c r="IT33" s="82"/>
      <c r="IU33" s="82"/>
    </row>
    <row r="34" spans="1:255" s="83" customFormat="1" ht="12" customHeight="1" x14ac:dyDescent="0.25">
      <c r="A34" s="78"/>
      <c r="B34" s="101" t="s">
        <v>82</v>
      </c>
      <c r="C34" s="102" t="s">
        <v>22</v>
      </c>
      <c r="D34" s="102">
        <v>3</v>
      </c>
      <c r="E34" s="102" t="s">
        <v>81</v>
      </c>
      <c r="F34" s="103">
        <v>45000</v>
      </c>
      <c r="G34" s="104">
        <v>135000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  <c r="IQ34" s="82"/>
      <c r="IR34" s="82"/>
      <c r="IS34" s="82"/>
      <c r="IT34" s="82"/>
      <c r="IU34" s="82"/>
    </row>
    <row r="35" spans="1:255" s="83" customFormat="1" ht="12" customHeight="1" x14ac:dyDescent="0.25">
      <c r="A35" s="78"/>
      <c r="B35" s="101" t="s">
        <v>83</v>
      </c>
      <c r="C35" s="102" t="s">
        <v>22</v>
      </c>
      <c r="D35" s="102">
        <v>2</v>
      </c>
      <c r="E35" s="102" t="s">
        <v>81</v>
      </c>
      <c r="F35" s="103">
        <v>36000</v>
      </c>
      <c r="G35" s="104">
        <v>72000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  <c r="IR35" s="82"/>
      <c r="IS35" s="82"/>
      <c r="IT35" s="82"/>
      <c r="IU35" s="82"/>
    </row>
    <row r="36" spans="1:255" s="83" customFormat="1" ht="12" customHeight="1" x14ac:dyDescent="0.25">
      <c r="A36" s="78"/>
      <c r="B36" s="101" t="s">
        <v>84</v>
      </c>
      <c r="C36" s="102" t="s">
        <v>22</v>
      </c>
      <c r="D36" s="102">
        <v>1</v>
      </c>
      <c r="E36" s="102" t="s">
        <v>81</v>
      </c>
      <c r="F36" s="103">
        <v>40000</v>
      </c>
      <c r="G36" s="104">
        <v>40000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  <c r="IT36" s="82"/>
      <c r="IU36" s="82"/>
    </row>
    <row r="37" spans="1:255" s="83" customFormat="1" ht="12" customHeight="1" x14ac:dyDescent="0.25">
      <c r="A37" s="78"/>
      <c r="B37" s="101" t="s">
        <v>85</v>
      </c>
      <c r="C37" s="102" t="s">
        <v>22</v>
      </c>
      <c r="D37" s="102">
        <v>1</v>
      </c>
      <c r="E37" s="102" t="s">
        <v>86</v>
      </c>
      <c r="F37" s="103">
        <v>360000</v>
      </c>
      <c r="G37" s="104">
        <v>360000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  <c r="IT37" s="82"/>
      <c r="IU37" s="82"/>
    </row>
    <row r="38" spans="1:255" s="83" customFormat="1" ht="12" customHeight="1" x14ac:dyDescent="0.25">
      <c r="A38" s="78"/>
      <c r="B38" s="101" t="s">
        <v>87</v>
      </c>
      <c r="C38" s="102" t="s">
        <v>22</v>
      </c>
      <c r="D38" s="102">
        <v>1</v>
      </c>
      <c r="E38" s="102" t="s">
        <v>86</v>
      </c>
      <c r="F38" s="103">
        <v>360000</v>
      </c>
      <c r="G38" s="104">
        <v>360000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  <c r="IL38" s="82"/>
      <c r="IM38" s="82"/>
      <c r="IN38" s="82"/>
      <c r="IO38" s="82"/>
      <c r="IP38" s="82"/>
      <c r="IQ38" s="82"/>
      <c r="IR38" s="82"/>
      <c r="IS38" s="82"/>
      <c r="IT38" s="82"/>
      <c r="IU38" s="82"/>
    </row>
    <row r="39" spans="1:255" s="83" customFormat="1" ht="12" customHeight="1" x14ac:dyDescent="0.25">
      <c r="A39" s="78"/>
      <c r="B39" s="101" t="s">
        <v>88</v>
      </c>
      <c r="C39" s="102" t="s">
        <v>22</v>
      </c>
      <c r="D39" s="102">
        <v>1</v>
      </c>
      <c r="E39" s="102" t="s">
        <v>86</v>
      </c>
      <c r="F39" s="103">
        <v>720000</v>
      </c>
      <c r="G39" s="104">
        <v>720000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2"/>
      <c r="GK39" s="82"/>
      <c r="GL39" s="82"/>
      <c r="GM39" s="82"/>
      <c r="GN39" s="82"/>
      <c r="GO39" s="82"/>
      <c r="GP39" s="82"/>
      <c r="GQ39" s="82"/>
      <c r="GR39" s="82"/>
      <c r="GS39" s="82"/>
      <c r="GT39" s="82"/>
      <c r="GU39" s="82"/>
      <c r="GV39" s="82"/>
      <c r="GW39" s="82"/>
      <c r="GX39" s="82"/>
      <c r="GY39" s="82"/>
      <c r="GZ39" s="82"/>
      <c r="HA39" s="82"/>
      <c r="HB39" s="82"/>
      <c r="HC39" s="82"/>
      <c r="HD39" s="82"/>
      <c r="HE39" s="82"/>
      <c r="HF39" s="82"/>
      <c r="HG39" s="82"/>
      <c r="HH39" s="82"/>
      <c r="HI39" s="82"/>
      <c r="HJ39" s="82"/>
      <c r="HK39" s="82"/>
      <c r="HL39" s="82"/>
      <c r="HM39" s="82"/>
      <c r="HN39" s="82"/>
      <c r="HO39" s="82"/>
      <c r="HP39" s="82"/>
      <c r="HQ39" s="82"/>
      <c r="HR39" s="82"/>
      <c r="HS39" s="82"/>
      <c r="HT39" s="82"/>
      <c r="HU39" s="82"/>
      <c r="HV39" s="82"/>
      <c r="HW39" s="82"/>
      <c r="HX39" s="82"/>
      <c r="HY39" s="82"/>
      <c r="HZ39" s="82"/>
      <c r="IA39" s="82"/>
      <c r="IB39" s="82"/>
      <c r="IC39" s="82"/>
      <c r="ID39" s="82"/>
      <c r="IE39" s="82"/>
      <c r="IF39" s="82"/>
      <c r="IG39" s="82"/>
      <c r="IH39" s="82"/>
      <c r="II39" s="82"/>
      <c r="IJ39" s="82"/>
      <c r="IK39" s="82"/>
      <c r="IL39" s="82"/>
      <c r="IM39" s="82"/>
      <c r="IN39" s="82"/>
      <c r="IO39" s="82"/>
      <c r="IP39" s="82"/>
      <c r="IQ39" s="82"/>
      <c r="IR39" s="82"/>
      <c r="IS39" s="82"/>
      <c r="IT39" s="82"/>
      <c r="IU39" s="82"/>
    </row>
    <row r="40" spans="1:255" ht="12" customHeight="1" x14ac:dyDescent="0.25">
      <c r="A40" s="33"/>
      <c r="B40" s="72" t="s">
        <v>23</v>
      </c>
      <c r="C40" s="73"/>
      <c r="D40" s="73"/>
      <c r="E40" s="73"/>
      <c r="F40" s="74"/>
      <c r="G40" s="75">
        <f>SUM(G33:G39)</f>
        <v>1827000</v>
      </c>
    </row>
    <row r="41" spans="1:255" ht="12" customHeight="1" x14ac:dyDescent="0.25">
      <c r="A41" s="33"/>
      <c r="B41" s="13"/>
      <c r="C41" s="14"/>
      <c r="D41" s="14"/>
      <c r="E41" s="14"/>
      <c r="F41" s="15"/>
      <c r="G41" s="15"/>
    </row>
    <row r="42" spans="1:255" ht="12" customHeight="1" x14ac:dyDescent="0.25">
      <c r="A42" s="5"/>
      <c r="B42" s="94" t="s">
        <v>24</v>
      </c>
      <c r="C42" s="95"/>
      <c r="D42" s="96"/>
      <c r="E42" s="96"/>
      <c r="F42" s="97"/>
      <c r="G42" s="98"/>
    </row>
    <row r="43" spans="1:255" ht="24" customHeight="1" x14ac:dyDescent="0.25">
      <c r="A43" s="5"/>
      <c r="B43" s="99" t="s">
        <v>25</v>
      </c>
      <c r="C43" s="100" t="s">
        <v>26</v>
      </c>
      <c r="D43" s="100" t="s">
        <v>27</v>
      </c>
      <c r="E43" s="99" t="s">
        <v>14</v>
      </c>
      <c r="F43" s="100" t="s">
        <v>15</v>
      </c>
      <c r="G43" s="99" t="s">
        <v>16</v>
      </c>
    </row>
    <row r="44" spans="1:255" s="83" customFormat="1" ht="12" customHeight="1" x14ac:dyDescent="0.25">
      <c r="A44" s="78"/>
      <c r="B44" s="107" t="s">
        <v>89</v>
      </c>
      <c r="C44" s="102"/>
      <c r="D44" s="102"/>
      <c r="E44" s="102"/>
      <c r="F44" s="103"/>
      <c r="G44" s="104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82"/>
      <c r="GB44" s="82"/>
      <c r="GC44" s="82"/>
      <c r="GD44" s="82"/>
      <c r="GE44" s="82"/>
      <c r="GF44" s="82"/>
      <c r="GG44" s="82"/>
      <c r="GH44" s="82"/>
      <c r="GI44" s="82"/>
      <c r="GJ44" s="82"/>
      <c r="GK44" s="82"/>
      <c r="GL44" s="82"/>
      <c r="GM44" s="82"/>
      <c r="GN44" s="82"/>
      <c r="GO44" s="82"/>
      <c r="GP44" s="82"/>
      <c r="GQ44" s="82"/>
      <c r="GR44" s="82"/>
      <c r="GS44" s="82"/>
      <c r="GT44" s="82"/>
      <c r="GU44" s="82"/>
      <c r="GV44" s="82"/>
      <c r="GW44" s="82"/>
      <c r="GX44" s="82"/>
      <c r="GY44" s="82"/>
      <c r="GZ44" s="82"/>
      <c r="HA44" s="82"/>
      <c r="HB44" s="82"/>
      <c r="HC44" s="82"/>
      <c r="HD44" s="82"/>
      <c r="HE44" s="82"/>
      <c r="HF44" s="82"/>
      <c r="HG44" s="82"/>
      <c r="HH44" s="82"/>
      <c r="HI44" s="82"/>
      <c r="HJ44" s="82"/>
      <c r="HK44" s="82"/>
      <c r="HL44" s="82"/>
      <c r="HM44" s="82"/>
      <c r="HN44" s="82"/>
      <c r="HO44" s="82"/>
      <c r="HP44" s="82"/>
      <c r="HQ44" s="82"/>
      <c r="HR44" s="82"/>
      <c r="HS44" s="82"/>
      <c r="HT44" s="82"/>
      <c r="HU44" s="82"/>
      <c r="HV44" s="82"/>
      <c r="HW44" s="82"/>
      <c r="HX44" s="82"/>
      <c r="HY44" s="82"/>
      <c r="HZ44" s="82"/>
      <c r="IA44" s="82"/>
      <c r="IB44" s="82"/>
      <c r="IC44" s="82"/>
      <c r="ID44" s="82"/>
      <c r="IE44" s="82"/>
      <c r="IF44" s="82"/>
      <c r="IG44" s="82"/>
      <c r="IH44" s="82"/>
      <c r="II44" s="82"/>
      <c r="IJ44" s="82"/>
      <c r="IK44" s="82"/>
      <c r="IL44" s="82"/>
      <c r="IM44" s="82"/>
      <c r="IN44" s="82"/>
      <c r="IO44" s="82"/>
      <c r="IP44" s="82"/>
      <c r="IQ44" s="82"/>
      <c r="IR44" s="82"/>
      <c r="IS44" s="82"/>
      <c r="IT44" s="82"/>
      <c r="IU44" s="82"/>
    </row>
    <row r="45" spans="1:255" s="83" customFormat="1" ht="12" customHeight="1" x14ac:dyDescent="0.25">
      <c r="A45" s="78"/>
      <c r="B45" s="101" t="s">
        <v>90</v>
      </c>
      <c r="C45" s="102" t="s">
        <v>29</v>
      </c>
      <c r="D45" s="102">
        <v>35</v>
      </c>
      <c r="E45" s="102" t="s">
        <v>81</v>
      </c>
      <c r="F45" s="103">
        <v>11000</v>
      </c>
      <c r="G45" s="104">
        <f>+D45*F45</f>
        <v>385000</v>
      </c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2"/>
      <c r="ES45" s="82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2"/>
      <c r="FH45" s="82"/>
      <c r="FI45" s="82"/>
      <c r="FJ45" s="82"/>
      <c r="FK45" s="82"/>
      <c r="FL45" s="82"/>
      <c r="FM45" s="82"/>
      <c r="FN45" s="82"/>
      <c r="FO45" s="82"/>
      <c r="FP45" s="82"/>
      <c r="FQ45" s="82"/>
      <c r="FR45" s="82"/>
      <c r="FS45" s="82"/>
      <c r="FT45" s="82"/>
      <c r="FU45" s="82"/>
      <c r="FV45" s="82"/>
      <c r="FW45" s="82"/>
      <c r="FX45" s="82"/>
      <c r="FY45" s="82"/>
      <c r="FZ45" s="82"/>
      <c r="GA45" s="82"/>
      <c r="GB45" s="82"/>
      <c r="GC45" s="82"/>
      <c r="GD45" s="82"/>
      <c r="GE45" s="82"/>
      <c r="GF45" s="82"/>
      <c r="GG45" s="82"/>
      <c r="GH45" s="82"/>
      <c r="GI45" s="82"/>
      <c r="GJ45" s="82"/>
      <c r="GK45" s="82"/>
      <c r="GL45" s="82"/>
      <c r="GM45" s="82"/>
      <c r="GN45" s="82"/>
      <c r="GO45" s="82"/>
      <c r="GP45" s="82"/>
      <c r="GQ45" s="82"/>
      <c r="GR45" s="82"/>
      <c r="GS45" s="82"/>
      <c r="GT45" s="82"/>
      <c r="GU45" s="82"/>
      <c r="GV45" s="82"/>
      <c r="GW45" s="82"/>
      <c r="GX45" s="82"/>
      <c r="GY45" s="82"/>
      <c r="GZ45" s="82"/>
      <c r="HA45" s="82"/>
      <c r="HB45" s="82"/>
      <c r="HC45" s="82"/>
      <c r="HD45" s="82"/>
      <c r="HE45" s="82"/>
      <c r="HF45" s="82"/>
      <c r="HG45" s="82"/>
      <c r="HH45" s="82"/>
      <c r="HI45" s="82"/>
      <c r="HJ45" s="82"/>
      <c r="HK45" s="82"/>
      <c r="HL45" s="82"/>
      <c r="HM45" s="82"/>
      <c r="HN45" s="82"/>
      <c r="HO45" s="82"/>
      <c r="HP45" s="82"/>
      <c r="HQ45" s="82"/>
      <c r="HR45" s="82"/>
      <c r="HS45" s="82"/>
      <c r="HT45" s="82"/>
      <c r="HU45" s="82"/>
      <c r="HV45" s="82"/>
      <c r="HW45" s="82"/>
      <c r="HX45" s="82"/>
      <c r="HY45" s="82"/>
      <c r="HZ45" s="82"/>
      <c r="IA45" s="82"/>
      <c r="IB45" s="82"/>
      <c r="IC45" s="82"/>
      <c r="ID45" s="82"/>
      <c r="IE45" s="82"/>
      <c r="IF45" s="82"/>
      <c r="IG45" s="82"/>
      <c r="IH45" s="82"/>
      <c r="II45" s="82"/>
      <c r="IJ45" s="82"/>
      <c r="IK45" s="82"/>
      <c r="IL45" s="82"/>
      <c r="IM45" s="82"/>
      <c r="IN45" s="82"/>
      <c r="IO45" s="82"/>
      <c r="IP45" s="82"/>
      <c r="IQ45" s="82"/>
      <c r="IR45" s="82"/>
      <c r="IS45" s="82"/>
      <c r="IT45" s="82"/>
      <c r="IU45" s="82"/>
    </row>
    <row r="46" spans="1:255" s="83" customFormat="1" ht="12" customHeight="1" x14ac:dyDescent="0.25">
      <c r="A46" s="78"/>
      <c r="B46" s="107" t="s">
        <v>28</v>
      </c>
      <c r="C46" s="102"/>
      <c r="D46" s="102"/>
      <c r="E46" s="102"/>
      <c r="F46" s="103"/>
      <c r="G46" s="104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2"/>
      <c r="GF46" s="82"/>
      <c r="GG46" s="82"/>
      <c r="GH46" s="82"/>
      <c r="GI46" s="82"/>
      <c r="GJ46" s="82"/>
      <c r="GK46" s="82"/>
      <c r="GL46" s="82"/>
      <c r="GM46" s="82"/>
      <c r="GN46" s="82"/>
      <c r="GO46" s="82"/>
      <c r="GP46" s="82"/>
      <c r="GQ46" s="82"/>
      <c r="GR46" s="82"/>
      <c r="GS46" s="82"/>
      <c r="GT46" s="82"/>
      <c r="GU46" s="82"/>
      <c r="GV46" s="82"/>
      <c r="GW46" s="82"/>
      <c r="GX46" s="82"/>
      <c r="GY46" s="82"/>
      <c r="GZ46" s="82"/>
      <c r="HA46" s="82"/>
      <c r="HB46" s="82"/>
      <c r="HC46" s="82"/>
      <c r="HD46" s="82"/>
      <c r="HE46" s="82"/>
      <c r="HF46" s="82"/>
      <c r="HG46" s="82"/>
      <c r="HH46" s="82"/>
      <c r="HI46" s="82"/>
      <c r="HJ46" s="82"/>
      <c r="HK46" s="82"/>
      <c r="HL46" s="82"/>
      <c r="HM46" s="82"/>
      <c r="HN46" s="82"/>
      <c r="HO46" s="82"/>
      <c r="HP46" s="82"/>
      <c r="HQ46" s="82"/>
      <c r="HR46" s="82"/>
      <c r="HS46" s="82"/>
      <c r="HT46" s="82"/>
      <c r="HU46" s="82"/>
      <c r="HV46" s="82"/>
      <c r="HW46" s="82"/>
      <c r="HX46" s="82"/>
      <c r="HY46" s="82"/>
      <c r="HZ46" s="82"/>
      <c r="IA46" s="82"/>
      <c r="IB46" s="82"/>
      <c r="IC46" s="82"/>
      <c r="ID46" s="82"/>
      <c r="IE46" s="82"/>
      <c r="IF46" s="82"/>
      <c r="IG46" s="82"/>
      <c r="IH46" s="82"/>
      <c r="II46" s="82"/>
      <c r="IJ46" s="82"/>
      <c r="IK46" s="82"/>
      <c r="IL46" s="82"/>
      <c r="IM46" s="82"/>
      <c r="IN46" s="82"/>
      <c r="IO46" s="82"/>
      <c r="IP46" s="82"/>
      <c r="IQ46" s="82"/>
      <c r="IR46" s="82"/>
      <c r="IS46" s="82"/>
      <c r="IT46" s="82"/>
      <c r="IU46" s="82"/>
    </row>
    <row r="47" spans="1:255" s="83" customFormat="1" ht="12" customHeight="1" x14ac:dyDescent="0.25">
      <c r="A47" s="78"/>
      <c r="B47" s="101" t="s">
        <v>67</v>
      </c>
      <c r="C47" s="102" t="s">
        <v>29</v>
      </c>
      <c r="D47" s="102">
        <v>200</v>
      </c>
      <c r="E47" s="102" t="s">
        <v>81</v>
      </c>
      <c r="F47" s="103">
        <v>1120</v>
      </c>
      <c r="G47" s="104">
        <f>+D47*F47</f>
        <v>224000</v>
      </c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  <c r="FN47" s="82"/>
      <c r="FO47" s="82"/>
      <c r="FP47" s="82"/>
      <c r="FQ47" s="82"/>
      <c r="FR47" s="82"/>
      <c r="FS47" s="82"/>
      <c r="FT47" s="82"/>
      <c r="FU47" s="82"/>
      <c r="FV47" s="82"/>
      <c r="FW47" s="82"/>
      <c r="FX47" s="82"/>
      <c r="FY47" s="82"/>
      <c r="FZ47" s="82"/>
      <c r="GA47" s="82"/>
      <c r="GB47" s="82"/>
      <c r="GC47" s="82"/>
      <c r="GD47" s="82"/>
      <c r="GE47" s="82"/>
      <c r="GF47" s="82"/>
      <c r="GG47" s="82"/>
      <c r="GH47" s="82"/>
      <c r="GI47" s="82"/>
      <c r="GJ47" s="82"/>
      <c r="GK47" s="82"/>
      <c r="GL47" s="82"/>
      <c r="GM47" s="82"/>
      <c r="GN47" s="82"/>
      <c r="GO47" s="82"/>
      <c r="GP47" s="82"/>
      <c r="GQ47" s="82"/>
      <c r="GR47" s="82"/>
      <c r="GS47" s="82"/>
      <c r="GT47" s="82"/>
      <c r="GU47" s="82"/>
      <c r="GV47" s="82"/>
      <c r="GW47" s="82"/>
      <c r="GX47" s="82"/>
      <c r="GY47" s="82"/>
      <c r="GZ47" s="82"/>
      <c r="HA47" s="82"/>
      <c r="HB47" s="82"/>
      <c r="HC47" s="82"/>
      <c r="HD47" s="82"/>
      <c r="HE47" s="82"/>
      <c r="HF47" s="82"/>
      <c r="HG47" s="82"/>
      <c r="HH47" s="82"/>
      <c r="HI47" s="82"/>
      <c r="HJ47" s="82"/>
      <c r="HK47" s="82"/>
      <c r="HL47" s="82"/>
      <c r="HM47" s="82"/>
      <c r="HN47" s="82"/>
      <c r="HO47" s="82"/>
      <c r="HP47" s="82"/>
      <c r="HQ47" s="82"/>
      <c r="HR47" s="82"/>
      <c r="HS47" s="82"/>
      <c r="HT47" s="82"/>
      <c r="HU47" s="82"/>
      <c r="HV47" s="82"/>
      <c r="HW47" s="82"/>
      <c r="HX47" s="82"/>
      <c r="HY47" s="82"/>
      <c r="HZ47" s="82"/>
      <c r="IA47" s="82"/>
      <c r="IB47" s="82"/>
      <c r="IC47" s="82"/>
      <c r="ID47" s="82"/>
      <c r="IE47" s="82"/>
      <c r="IF47" s="82"/>
      <c r="IG47" s="82"/>
      <c r="IH47" s="82"/>
      <c r="II47" s="82"/>
      <c r="IJ47" s="82"/>
      <c r="IK47" s="82"/>
      <c r="IL47" s="82"/>
      <c r="IM47" s="82"/>
      <c r="IN47" s="82"/>
      <c r="IO47" s="82"/>
      <c r="IP47" s="82"/>
      <c r="IQ47" s="82"/>
      <c r="IR47" s="82"/>
      <c r="IS47" s="82"/>
      <c r="IT47" s="82"/>
      <c r="IU47" s="82"/>
    </row>
    <row r="48" spans="1:255" s="83" customFormat="1" ht="12" customHeight="1" x14ac:dyDescent="0.25">
      <c r="A48" s="78"/>
      <c r="B48" s="101" t="s">
        <v>68</v>
      </c>
      <c r="C48" s="102" t="s">
        <v>29</v>
      </c>
      <c r="D48" s="102">
        <v>400</v>
      </c>
      <c r="E48" s="102" t="s">
        <v>81</v>
      </c>
      <c r="F48" s="103">
        <v>1200</v>
      </c>
      <c r="G48" s="104">
        <f t="shared" ref="G48" si="2">+D48*F48</f>
        <v>480000</v>
      </c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2"/>
      <c r="FH48" s="82"/>
      <c r="FI48" s="82"/>
      <c r="FJ48" s="82"/>
      <c r="FK48" s="82"/>
      <c r="FL48" s="82"/>
      <c r="FM48" s="82"/>
      <c r="FN48" s="82"/>
      <c r="FO48" s="82"/>
      <c r="FP48" s="82"/>
      <c r="FQ48" s="82"/>
      <c r="FR48" s="82"/>
      <c r="FS48" s="82"/>
      <c r="FT48" s="82"/>
      <c r="FU48" s="82"/>
      <c r="FV48" s="82"/>
      <c r="FW48" s="82"/>
      <c r="FX48" s="82"/>
      <c r="FY48" s="82"/>
      <c r="FZ48" s="82"/>
      <c r="GA48" s="82"/>
      <c r="GB48" s="82"/>
      <c r="GC48" s="82"/>
      <c r="GD48" s="82"/>
      <c r="GE48" s="82"/>
      <c r="GF48" s="82"/>
      <c r="GG48" s="82"/>
      <c r="GH48" s="82"/>
      <c r="GI48" s="82"/>
      <c r="GJ48" s="82"/>
      <c r="GK48" s="82"/>
      <c r="GL48" s="82"/>
      <c r="GM48" s="82"/>
      <c r="GN48" s="82"/>
      <c r="GO48" s="82"/>
      <c r="GP48" s="82"/>
      <c r="GQ48" s="82"/>
      <c r="GR48" s="82"/>
      <c r="GS48" s="82"/>
      <c r="GT48" s="82"/>
      <c r="GU48" s="82"/>
      <c r="GV48" s="82"/>
      <c r="GW48" s="82"/>
      <c r="GX48" s="82"/>
      <c r="GY48" s="82"/>
      <c r="GZ48" s="82"/>
      <c r="HA48" s="82"/>
      <c r="HB48" s="82"/>
      <c r="HC48" s="82"/>
      <c r="HD48" s="82"/>
      <c r="HE48" s="82"/>
      <c r="HF48" s="82"/>
      <c r="HG48" s="82"/>
      <c r="HH48" s="82"/>
      <c r="HI48" s="82"/>
      <c r="HJ48" s="82"/>
      <c r="HK48" s="82"/>
      <c r="HL48" s="82"/>
      <c r="HM48" s="82"/>
      <c r="HN48" s="82"/>
      <c r="HO48" s="82"/>
      <c r="HP48" s="82"/>
      <c r="HQ48" s="82"/>
      <c r="HR48" s="82"/>
      <c r="HS48" s="82"/>
      <c r="HT48" s="82"/>
      <c r="HU48" s="82"/>
      <c r="HV48" s="82"/>
      <c r="HW48" s="82"/>
      <c r="HX48" s="82"/>
      <c r="HY48" s="82"/>
      <c r="HZ48" s="82"/>
      <c r="IA48" s="82"/>
      <c r="IB48" s="82"/>
      <c r="IC48" s="82"/>
      <c r="ID48" s="82"/>
      <c r="IE48" s="82"/>
      <c r="IF48" s="82"/>
      <c r="IG48" s="82"/>
      <c r="IH48" s="82"/>
      <c r="II48" s="82"/>
      <c r="IJ48" s="82"/>
      <c r="IK48" s="82"/>
      <c r="IL48" s="82"/>
      <c r="IM48" s="82"/>
      <c r="IN48" s="82"/>
      <c r="IO48" s="82"/>
      <c r="IP48" s="82"/>
      <c r="IQ48" s="82"/>
      <c r="IR48" s="82"/>
      <c r="IS48" s="82"/>
      <c r="IT48" s="82"/>
      <c r="IU48" s="82"/>
    </row>
    <row r="49" spans="1:255" s="83" customFormat="1" ht="12" customHeight="1" x14ac:dyDescent="0.25">
      <c r="A49" s="78"/>
      <c r="B49" s="107" t="s">
        <v>91</v>
      </c>
      <c r="C49" s="102"/>
      <c r="D49" s="102"/>
      <c r="E49" s="102"/>
      <c r="F49" s="103"/>
      <c r="G49" s="104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2"/>
      <c r="FK49" s="82"/>
      <c r="FL49" s="82"/>
      <c r="FM49" s="82"/>
      <c r="FN49" s="82"/>
      <c r="FO49" s="82"/>
      <c r="FP49" s="82"/>
      <c r="FQ49" s="82"/>
      <c r="FR49" s="82"/>
      <c r="FS49" s="82"/>
      <c r="FT49" s="82"/>
      <c r="FU49" s="82"/>
      <c r="FV49" s="82"/>
      <c r="FW49" s="82"/>
      <c r="FX49" s="82"/>
      <c r="FY49" s="82"/>
      <c r="FZ49" s="82"/>
      <c r="GA49" s="82"/>
      <c r="GB49" s="82"/>
      <c r="GC49" s="82"/>
      <c r="GD49" s="82"/>
      <c r="GE49" s="82"/>
      <c r="GF49" s="82"/>
      <c r="GG49" s="82"/>
      <c r="GH49" s="82"/>
      <c r="GI49" s="82"/>
      <c r="GJ49" s="82"/>
      <c r="GK49" s="82"/>
      <c r="GL49" s="82"/>
      <c r="GM49" s="82"/>
      <c r="GN49" s="82"/>
      <c r="GO49" s="82"/>
      <c r="GP49" s="82"/>
      <c r="GQ49" s="82"/>
      <c r="GR49" s="82"/>
      <c r="GS49" s="82"/>
      <c r="GT49" s="82"/>
      <c r="GU49" s="82"/>
      <c r="GV49" s="82"/>
      <c r="GW49" s="82"/>
      <c r="GX49" s="82"/>
      <c r="GY49" s="82"/>
      <c r="GZ49" s="82"/>
      <c r="HA49" s="82"/>
      <c r="HB49" s="82"/>
      <c r="HC49" s="82"/>
      <c r="HD49" s="82"/>
      <c r="HE49" s="82"/>
      <c r="HF49" s="82"/>
      <c r="HG49" s="82"/>
      <c r="HH49" s="82"/>
      <c r="HI49" s="82"/>
      <c r="HJ49" s="82"/>
      <c r="HK49" s="82"/>
      <c r="HL49" s="82"/>
      <c r="HM49" s="82"/>
      <c r="HN49" s="82"/>
      <c r="HO49" s="82"/>
      <c r="HP49" s="82"/>
      <c r="HQ49" s="82"/>
      <c r="HR49" s="82"/>
      <c r="HS49" s="82"/>
      <c r="HT49" s="82"/>
      <c r="HU49" s="82"/>
      <c r="HV49" s="82"/>
      <c r="HW49" s="82"/>
      <c r="HX49" s="82"/>
      <c r="HY49" s="82"/>
      <c r="HZ49" s="82"/>
      <c r="IA49" s="82"/>
      <c r="IB49" s="82"/>
      <c r="IC49" s="82"/>
      <c r="ID49" s="82"/>
      <c r="IE49" s="82"/>
      <c r="IF49" s="82"/>
      <c r="IG49" s="82"/>
      <c r="IH49" s="82"/>
      <c r="II49" s="82"/>
      <c r="IJ49" s="82"/>
      <c r="IK49" s="82"/>
      <c r="IL49" s="82"/>
      <c r="IM49" s="82"/>
      <c r="IN49" s="82"/>
      <c r="IO49" s="82"/>
      <c r="IP49" s="82"/>
      <c r="IQ49" s="82"/>
      <c r="IR49" s="82"/>
      <c r="IS49" s="82"/>
      <c r="IT49" s="82"/>
      <c r="IU49" s="82"/>
    </row>
    <row r="50" spans="1:255" s="83" customFormat="1" ht="12" customHeight="1" x14ac:dyDescent="0.25">
      <c r="A50" s="78"/>
      <c r="B50" s="107" t="s">
        <v>92</v>
      </c>
      <c r="C50" s="102"/>
      <c r="D50" s="102"/>
      <c r="E50" s="102"/>
      <c r="F50" s="103"/>
      <c r="G50" s="104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2"/>
      <c r="ES50" s="82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2"/>
      <c r="FF50" s="82"/>
      <c r="FG50" s="82"/>
      <c r="FH50" s="82"/>
      <c r="FI50" s="82"/>
      <c r="FJ50" s="82"/>
      <c r="FK50" s="82"/>
      <c r="FL50" s="82"/>
      <c r="FM50" s="82"/>
      <c r="FN50" s="82"/>
      <c r="FO50" s="82"/>
      <c r="FP50" s="82"/>
      <c r="FQ50" s="82"/>
      <c r="FR50" s="82"/>
      <c r="FS50" s="82"/>
      <c r="FT50" s="82"/>
      <c r="FU50" s="82"/>
      <c r="FV50" s="82"/>
      <c r="FW50" s="82"/>
      <c r="FX50" s="82"/>
      <c r="FY50" s="82"/>
      <c r="FZ50" s="82"/>
      <c r="GA50" s="82"/>
      <c r="GB50" s="82"/>
      <c r="GC50" s="82"/>
      <c r="GD50" s="82"/>
      <c r="GE50" s="82"/>
      <c r="GF50" s="82"/>
      <c r="GG50" s="82"/>
      <c r="GH50" s="82"/>
      <c r="GI50" s="82"/>
      <c r="GJ50" s="82"/>
      <c r="GK50" s="82"/>
      <c r="GL50" s="82"/>
      <c r="GM50" s="82"/>
      <c r="GN50" s="82"/>
      <c r="GO50" s="82"/>
      <c r="GP50" s="82"/>
      <c r="GQ50" s="82"/>
      <c r="GR50" s="82"/>
      <c r="GS50" s="82"/>
      <c r="GT50" s="82"/>
      <c r="GU50" s="82"/>
      <c r="GV50" s="82"/>
      <c r="GW50" s="82"/>
      <c r="GX50" s="82"/>
      <c r="GY50" s="82"/>
      <c r="GZ50" s="82"/>
      <c r="HA50" s="82"/>
      <c r="HB50" s="82"/>
      <c r="HC50" s="82"/>
      <c r="HD50" s="82"/>
      <c r="HE50" s="82"/>
      <c r="HF50" s="82"/>
      <c r="HG50" s="82"/>
      <c r="HH50" s="82"/>
      <c r="HI50" s="82"/>
      <c r="HJ50" s="82"/>
      <c r="HK50" s="82"/>
      <c r="HL50" s="82"/>
      <c r="HM50" s="82"/>
      <c r="HN50" s="82"/>
      <c r="HO50" s="82"/>
      <c r="HP50" s="82"/>
      <c r="HQ50" s="82"/>
      <c r="HR50" s="82"/>
      <c r="HS50" s="82"/>
      <c r="HT50" s="82"/>
      <c r="HU50" s="82"/>
      <c r="HV50" s="82"/>
      <c r="HW50" s="82"/>
      <c r="HX50" s="82"/>
      <c r="HY50" s="82"/>
      <c r="HZ50" s="82"/>
      <c r="IA50" s="82"/>
      <c r="IB50" s="82"/>
      <c r="IC50" s="82"/>
      <c r="ID50" s="82"/>
      <c r="IE50" s="82"/>
      <c r="IF50" s="82"/>
      <c r="IG50" s="82"/>
      <c r="IH50" s="82"/>
      <c r="II50" s="82"/>
      <c r="IJ50" s="82"/>
      <c r="IK50" s="82"/>
      <c r="IL50" s="82"/>
      <c r="IM50" s="82"/>
      <c r="IN50" s="82"/>
      <c r="IO50" s="82"/>
      <c r="IP50" s="82"/>
      <c r="IQ50" s="82"/>
      <c r="IR50" s="82"/>
      <c r="IS50" s="82"/>
      <c r="IT50" s="82"/>
      <c r="IU50" s="82"/>
    </row>
    <row r="51" spans="1:255" s="83" customFormat="1" ht="12" customHeight="1" x14ac:dyDescent="0.25">
      <c r="A51" s="78"/>
      <c r="B51" s="101" t="s">
        <v>93</v>
      </c>
      <c r="C51" s="102" t="s">
        <v>94</v>
      </c>
      <c r="D51" s="102">
        <v>1</v>
      </c>
      <c r="E51" s="102" t="s">
        <v>95</v>
      </c>
      <c r="F51" s="103">
        <v>120000</v>
      </c>
      <c r="G51" s="104">
        <f t="shared" ref="G51:G53" si="3">+D51*F51</f>
        <v>120000</v>
      </c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2"/>
      <c r="ES51" s="82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2"/>
      <c r="FF51" s="82"/>
      <c r="FG51" s="82"/>
      <c r="FH51" s="82"/>
      <c r="FI51" s="82"/>
      <c r="FJ51" s="82"/>
      <c r="FK51" s="82"/>
      <c r="FL51" s="82"/>
      <c r="FM51" s="82"/>
      <c r="FN51" s="82"/>
      <c r="FO51" s="82"/>
      <c r="FP51" s="82"/>
      <c r="FQ51" s="82"/>
      <c r="FR51" s="82"/>
      <c r="FS51" s="82"/>
      <c r="FT51" s="82"/>
      <c r="FU51" s="82"/>
      <c r="FV51" s="82"/>
      <c r="FW51" s="82"/>
      <c r="FX51" s="82"/>
      <c r="FY51" s="82"/>
      <c r="FZ51" s="82"/>
      <c r="GA51" s="82"/>
      <c r="GB51" s="82"/>
      <c r="GC51" s="82"/>
      <c r="GD51" s="82"/>
      <c r="GE51" s="82"/>
      <c r="GF51" s="82"/>
      <c r="GG51" s="82"/>
      <c r="GH51" s="82"/>
      <c r="GI51" s="82"/>
      <c r="GJ51" s="82"/>
      <c r="GK51" s="82"/>
      <c r="GL51" s="82"/>
      <c r="GM51" s="82"/>
      <c r="GN51" s="82"/>
      <c r="GO51" s="82"/>
      <c r="GP51" s="82"/>
      <c r="GQ51" s="82"/>
      <c r="GR51" s="82"/>
      <c r="GS51" s="82"/>
      <c r="GT51" s="82"/>
      <c r="GU51" s="82"/>
      <c r="GV51" s="82"/>
      <c r="GW51" s="82"/>
      <c r="GX51" s="82"/>
      <c r="GY51" s="82"/>
      <c r="GZ51" s="82"/>
      <c r="HA51" s="82"/>
      <c r="HB51" s="82"/>
      <c r="HC51" s="82"/>
      <c r="HD51" s="82"/>
      <c r="HE51" s="82"/>
      <c r="HF51" s="82"/>
      <c r="HG51" s="82"/>
      <c r="HH51" s="82"/>
      <c r="HI51" s="82"/>
      <c r="HJ51" s="82"/>
      <c r="HK51" s="82"/>
      <c r="HL51" s="82"/>
      <c r="HM51" s="82"/>
      <c r="HN51" s="82"/>
      <c r="HO51" s="82"/>
      <c r="HP51" s="82"/>
      <c r="HQ51" s="82"/>
      <c r="HR51" s="82"/>
      <c r="HS51" s="82"/>
      <c r="HT51" s="82"/>
      <c r="HU51" s="82"/>
      <c r="HV51" s="82"/>
      <c r="HW51" s="82"/>
      <c r="HX51" s="82"/>
      <c r="HY51" s="82"/>
      <c r="HZ51" s="82"/>
      <c r="IA51" s="82"/>
      <c r="IB51" s="82"/>
      <c r="IC51" s="82"/>
      <c r="ID51" s="82"/>
      <c r="IE51" s="82"/>
      <c r="IF51" s="82"/>
      <c r="IG51" s="82"/>
      <c r="IH51" s="82"/>
      <c r="II51" s="82"/>
      <c r="IJ51" s="82"/>
      <c r="IK51" s="82"/>
      <c r="IL51" s="82"/>
      <c r="IM51" s="82"/>
      <c r="IN51" s="82"/>
      <c r="IO51" s="82"/>
      <c r="IP51" s="82"/>
      <c r="IQ51" s="82"/>
      <c r="IR51" s="82"/>
      <c r="IS51" s="82"/>
      <c r="IT51" s="82"/>
      <c r="IU51" s="82"/>
    </row>
    <row r="52" spans="1:255" s="83" customFormat="1" ht="12" customHeight="1" x14ac:dyDescent="0.25">
      <c r="A52" s="78"/>
      <c r="B52" s="101" t="s">
        <v>96</v>
      </c>
      <c r="C52" s="102" t="s">
        <v>94</v>
      </c>
      <c r="D52" s="102">
        <v>2</v>
      </c>
      <c r="E52" s="102" t="s">
        <v>97</v>
      </c>
      <c r="F52" s="103">
        <v>6500</v>
      </c>
      <c r="G52" s="104">
        <f t="shared" si="3"/>
        <v>13000</v>
      </c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2"/>
      <c r="FF52" s="82"/>
      <c r="FG52" s="82"/>
      <c r="FH52" s="82"/>
      <c r="FI52" s="82"/>
      <c r="FJ52" s="82"/>
      <c r="FK52" s="82"/>
      <c r="FL52" s="82"/>
      <c r="FM52" s="82"/>
      <c r="FN52" s="82"/>
      <c r="FO52" s="82"/>
      <c r="FP52" s="82"/>
      <c r="FQ52" s="82"/>
      <c r="FR52" s="82"/>
      <c r="FS52" s="82"/>
      <c r="FT52" s="82"/>
      <c r="FU52" s="82"/>
      <c r="FV52" s="82"/>
      <c r="FW52" s="82"/>
      <c r="FX52" s="82"/>
      <c r="FY52" s="82"/>
      <c r="FZ52" s="82"/>
      <c r="GA52" s="82"/>
      <c r="GB52" s="82"/>
      <c r="GC52" s="82"/>
      <c r="GD52" s="82"/>
      <c r="GE52" s="82"/>
      <c r="GF52" s="82"/>
      <c r="GG52" s="82"/>
      <c r="GH52" s="82"/>
      <c r="GI52" s="82"/>
      <c r="GJ52" s="82"/>
      <c r="GK52" s="82"/>
      <c r="GL52" s="82"/>
      <c r="GM52" s="82"/>
      <c r="GN52" s="82"/>
      <c r="GO52" s="82"/>
      <c r="GP52" s="82"/>
      <c r="GQ52" s="82"/>
      <c r="GR52" s="82"/>
      <c r="GS52" s="82"/>
      <c r="GT52" s="82"/>
      <c r="GU52" s="82"/>
      <c r="GV52" s="82"/>
      <c r="GW52" s="82"/>
      <c r="GX52" s="82"/>
      <c r="GY52" s="82"/>
      <c r="GZ52" s="82"/>
      <c r="HA52" s="82"/>
      <c r="HB52" s="82"/>
      <c r="HC52" s="82"/>
      <c r="HD52" s="82"/>
      <c r="HE52" s="82"/>
      <c r="HF52" s="82"/>
      <c r="HG52" s="82"/>
      <c r="HH52" s="82"/>
      <c r="HI52" s="82"/>
      <c r="HJ52" s="82"/>
      <c r="HK52" s="82"/>
      <c r="HL52" s="82"/>
      <c r="HM52" s="82"/>
      <c r="HN52" s="82"/>
      <c r="HO52" s="82"/>
      <c r="HP52" s="82"/>
      <c r="HQ52" s="82"/>
      <c r="HR52" s="82"/>
      <c r="HS52" s="82"/>
      <c r="HT52" s="82"/>
      <c r="HU52" s="82"/>
      <c r="HV52" s="82"/>
      <c r="HW52" s="82"/>
      <c r="HX52" s="82"/>
      <c r="HY52" s="82"/>
      <c r="HZ52" s="82"/>
      <c r="IA52" s="82"/>
      <c r="IB52" s="82"/>
      <c r="IC52" s="82"/>
      <c r="ID52" s="82"/>
      <c r="IE52" s="82"/>
      <c r="IF52" s="82"/>
      <c r="IG52" s="82"/>
      <c r="IH52" s="82"/>
      <c r="II52" s="82"/>
      <c r="IJ52" s="82"/>
      <c r="IK52" s="82"/>
      <c r="IL52" s="82"/>
      <c r="IM52" s="82"/>
      <c r="IN52" s="82"/>
      <c r="IO52" s="82"/>
      <c r="IP52" s="82"/>
      <c r="IQ52" s="82"/>
      <c r="IR52" s="82"/>
      <c r="IS52" s="82"/>
      <c r="IT52" s="82"/>
      <c r="IU52" s="82"/>
    </row>
    <row r="53" spans="1:255" s="83" customFormat="1" ht="12" customHeight="1" x14ac:dyDescent="0.25">
      <c r="A53" s="78"/>
      <c r="B53" s="101" t="s">
        <v>98</v>
      </c>
      <c r="C53" s="102" t="s">
        <v>94</v>
      </c>
      <c r="D53" s="102">
        <v>2</v>
      </c>
      <c r="E53" s="102" t="s">
        <v>97</v>
      </c>
      <c r="F53" s="103">
        <v>8500</v>
      </c>
      <c r="G53" s="104">
        <f t="shared" si="3"/>
        <v>17000</v>
      </c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2"/>
      <c r="FI53" s="82"/>
      <c r="FJ53" s="82"/>
      <c r="FK53" s="82"/>
      <c r="FL53" s="82"/>
      <c r="FM53" s="82"/>
      <c r="FN53" s="82"/>
      <c r="FO53" s="82"/>
      <c r="FP53" s="82"/>
      <c r="FQ53" s="82"/>
      <c r="FR53" s="82"/>
      <c r="FS53" s="82"/>
      <c r="FT53" s="82"/>
      <c r="FU53" s="82"/>
      <c r="FV53" s="82"/>
      <c r="FW53" s="82"/>
      <c r="FX53" s="82"/>
      <c r="FY53" s="82"/>
      <c r="FZ53" s="82"/>
      <c r="GA53" s="82"/>
      <c r="GB53" s="82"/>
      <c r="GC53" s="82"/>
      <c r="GD53" s="82"/>
      <c r="GE53" s="82"/>
      <c r="GF53" s="82"/>
      <c r="GG53" s="82"/>
      <c r="GH53" s="82"/>
      <c r="GI53" s="82"/>
      <c r="GJ53" s="82"/>
      <c r="GK53" s="82"/>
      <c r="GL53" s="82"/>
      <c r="GM53" s="82"/>
      <c r="GN53" s="82"/>
      <c r="GO53" s="82"/>
      <c r="GP53" s="82"/>
      <c r="GQ53" s="82"/>
      <c r="GR53" s="82"/>
      <c r="GS53" s="82"/>
      <c r="GT53" s="82"/>
      <c r="GU53" s="82"/>
      <c r="GV53" s="82"/>
      <c r="GW53" s="82"/>
      <c r="GX53" s="82"/>
      <c r="GY53" s="82"/>
      <c r="GZ53" s="82"/>
      <c r="HA53" s="82"/>
      <c r="HB53" s="82"/>
      <c r="HC53" s="82"/>
      <c r="HD53" s="82"/>
      <c r="HE53" s="82"/>
      <c r="HF53" s="82"/>
      <c r="HG53" s="82"/>
      <c r="HH53" s="82"/>
      <c r="HI53" s="82"/>
      <c r="HJ53" s="82"/>
      <c r="HK53" s="82"/>
      <c r="HL53" s="82"/>
      <c r="HM53" s="82"/>
      <c r="HN53" s="82"/>
      <c r="HO53" s="82"/>
      <c r="HP53" s="82"/>
      <c r="HQ53" s="82"/>
      <c r="HR53" s="82"/>
      <c r="HS53" s="82"/>
      <c r="HT53" s="82"/>
      <c r="HU53" s="82"/>
      <c r="HV53" s="82"/>
      <c r="HW53" s="82"/>
      <c r="HX53" s="82"/>
      <c r="HY53" s="82"/>
      <c r="HZ53" s="82"/>
      <c r="IA53" s="82"/>
      <c r="IB53" s="82"/>
      <c r="IC53" s="82"/>
      <c r="ID53" s="82"/>
      <c r="IE53" s="82"/>
      <c r="IF53" s="82"/>
      <c r="IG53" s="82"/>
      <c r="IH53" s="82"/>
      <c r="II53" s="82"/>
      <c r="IJ53" s="82"/>
      <c r="IK53" s="82"/>
      <c r="IL53" s="82"/>
      <c r="IM53" s="82"/>
      <c r="IN53" s="82"/>
      <c r="IO53" s="82"/>
      <c r="IP53" s="82"/>
      <c r="IQ53" s="82"/>
      <c r="IR53" s="82"/>
      <c r="IS53" s="82"/>
      <c r="IT53" s="82"/>
      <c r="IU53" s="82"/>
    </row>
    <row r="54" spans="1:255" s="83" customFormat="1" ht="12" customHeight="1" x14ac:dyDescent="0.25">
      <c r="A54" s="78"/>
      <c r="B54" s="107" t="s">
        <v>30</v>
      </c>
      <c r="C54" s="102"/>
      <c r="D54" s="102"/>
      <c r="E54" s="102"/>
      <c r="F54" s="103"/>
      <c r="G54" s="104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2"/>
      <c r="FS54" s="82"/>
      <c r="FT54" s="82"/>
      <c r="FU54" s="82"/>
      <c r="FV54" s="82"/>
      <c r="FW54" s="82"/>
      <c r="FX54" s="82"/>
      <c r="FY54" s="82"/>
      <c r="FZ54" s="82"/>
      <c r="GA54" s="82"/>
      <c r="GB54" s="82"/>
      <c r="GC54" s="82"/>
      <c r="GD54" s="82"/>
      <c r="GE54" s="82"/>
      <c r="GF54" s="82"/>
      <c r="GG54" s="82"/>
      <c r="GH54" s="82"/>
      <c r="GI54" s="82"/>
      <c r="GJ54" s="82"/>
      <c r="GK54" s="82"/>
      <c r="GL54" s="82"/>
      <c r="GM54" s="82"/>
      <c r="GN54" s="82"/>
      <c r="GO54" s="82"/>
      <c r="GP54" s="82"/>
      <c r="GQ54" s="82"/>
      <c r="GR54" s="82"/>
      <c r="GS54" s="82"/>
      <c r="GT54" s="82"/>
      <c r="GU54" s="82"/>
      <c r="GV54" s="82"/>
      <c r="GW54" s="82"/>
      <c r="GX54" s="82"/>
      <c r="GY54" s="82"/>
      <c r="GZ54" s="82"/>
      <c r="HA54" s="82"/>
      <c r="HB54" s="82"/>
      <c r="HC54" s="82"/>
      <c r="HD54" s="82"/>
      <c r="HE54" s="82"/>
      <c r="HF54" s="82"/>
      <c r="HG54" s="82"/>
      <c r="HH54" s="82"/>
      <c r="HI54" s="82"/>
      <c r="HJ54" s="82"/>
      <c r="HK54" s="82"/>
      <c r="HL54" s="82"/>
      <c r="HM54" s="82"/>
      <c r="HN54" s="82"/>
      <c r="HO54" s="82"/>
      <c r="HP54" s="82"/>
      <c r="HQ54" s="82"/>
      <c r="HR54" s="82"/>
      <c r="HS54" s="82"/>
      <c r="HT54" s="82"/>
      <c r="HU54" s="82"/>
      <c r="HV54" s="82"/>
      <c r="HW54" s="82"/>
      <c r="HX54" s="82"/>
      <c r="HY54" s="82"/>
      <c r="HZ54" s="82"/>
      <c r="IA54" s="82"/>
      <c r="IB54" s="82"/>
      <c r="IC54" s="82"/>
      <c r="ID54" s="82"/>
      <c r="IE54" s="82"/>
      <c r="IF54" s="82"/>
      <c r="IG54" s="82"/>
      <c r="IH54" s="82"/>
      <c r="II54" s="82"/>
      <c r="IJ54" s="82"/>
      <c r="IK54" s="82"/>
      <c r="IL54" s="82"/>
      <c r="IM54" s="82"/>
      <c r="IN54" s="82"/>
      <c r="IO54" s="82"/>
      <c r="IP54" s="82"/>
      <c r="IQ54" s="82"/>
      <c r="IR54" s="82"/>
      <c r="IS54" s="82"/>
      <c r="IT54" s="82"/>
      <c r="IU54" s="82"/>
    </row>
    <row r="55" spans="1:255" s="83" customFormat="1" ht="12" customHeight="1" x14ac:dyDescent="0.25">
      <c r="A55" s="78"/>
      <c r="B55" s="101" t="s">
        <v>99</v>
      </c>
      <c r="C55" s="102" t="s">
        <v>59</v>
      </c>
      <c r="D55" s="102">
        <v>1</v>
      </c>
      <c r="E55" s="102" t="s">
        <v>86</v>
      </c>
      <c r="F55" s="103">
        <v>46590</v>
      </c>
      <c r="G55" s="104">
        <f t="shared" ref="G55" si="4">+D55*F55</f>
        <v>46590</v>
      </c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82"/>
      <c r="EO55" s="82"/>
      <c r="EP55" s="82"/>
      <c r="EQ55" s="82"/>
      <c r="ER55" s="82"/>
      <c r="ES55" s="82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2"/>
      <c r="FE55" s="82"/>
      <c r="FF55" s="82"/>
      <c r="FG55" s="82"/>
      <c r="FH55" s="82"/>
      <c r="FI55" s="82"/>
      <c r="FJ55" s="82"/>
      <c r="FK55" s="82"/>
      <c r="FL55" s="82"/>
      <c r="FM55" s="82"/>
      <c r="FN55" s="82"/>
      <c r="FO55" s="82"/>
      <c r="FP55" s="82"/>
      <c r="FQ55" s="82"/>
      <c r="FR55" s="82"/>
      <c r="FS55" s="82"/>
      <c r="FT55" s="82"/>
      <c r="FU55" s="82"/>
      <c r="FV55" s="82"/>
      <c r="FW55" s="82"/>
      <c r="FX55" s="82"/>
      <c r="FY55" s="82"/>
      <c r="FZ55" s="82"/>
      <c r="GA55" s="82"/>
      <c r="GB55" s="82"/>
      <c r="GC55" s="82"/>
      <c r="GD55" s="82"/>
      <c r="GE55" s="82"/>
      <c r="GF55" s="82"/>
      <c r="GG55" s="82"/>
      <c r="GH55" s="82"/>
      <c r="GI55" s="82"/>
      <c r="GJ55" s="82"/>
      <c r="GK55" s="82"/>
      <c r="GL55" s="82"/>
      <c r="GM55" s="82"/>
      <c r="GN55" s="82"/>
      <c r="GO55" s="82"/>
      <c r="GP55" s="82"/>
      <c r="GQ55" s="82"/>
      <c r="GR55" s="82"/>
      <c r="GS55" s="82"/>
      <c r="GT55" s="82"/>
      <c r="GU55" s="82"/>
      <c r="GV55" s="82"/>
      <c r="GW55" s="82"/>
      <c r="GX55" s="82"/>
      <c r="GY55" s="82"/>
      <c r="GZ55" s="82"/>
      <c r="HA55" s="82"/>
      <c r="HB55" s="82"/>
      <c r="HC55" s="82"/>
      <c r="HD55" s="82"/>
      <c r="HE55" s="82"/>
      <c r="HF55" s="82"/>
      <c r="HG55" s="82"/>
      <c r="HH55" s="82"/>
      <c r="HI55" s="82"/>
      <c r="HJ55" s="82"/>
      <c r="HK55" s="82"/>
      <c r="HL55" s="82"/>
      <c r="HM55" s="82"/>
      <c r="HN55" s="82"/>
      <c r="HO55" s="82"/>
      <c r="HP55" s="82"/>
      <c r="HQ55" s="82"/>
      <c r="HR55" s="82"/>
      <c r="HS55" s="82"/>
      <c r="HT55" s="82"/>
      <c r="HU55" s="82"/>
      <c r="HV55" s="82"/>
      <c r="HW55" s="82"/>
      <c r="HX55" s="82"/>
      <c r="HY55" s="82"/>
      <c r="HZ55" s="82"/>
      <c r="IA55" s="82"/>
      <c r="IB55" s="82"/>
      <c r="IC55" s="82"/>
      <c r="ID55" s="82"/>
      <c r="IE55" s="82"/>
      <c r="IF55" s="82"/>
      <c r="IG55" s="82"/>
      <c r="IH55" s="82"/>
      <c r="II55" s="82"/>
      <c r="IJ55" s="82"/>
      <c r="IK55" s="82"/>
      <c r="IL55" s="82"/>
      <c r="IM55" s="82"/>
      <c r="IN55" s="82"/>
      <c r="IO55" s="82"/>
      <c r="IP55" s="82"/>
      <c r="IQ55" s="82"/>
      <c r="IR55" s="82"/>
      <c r="IS55" s="82"/>
      <c r="IT55" s="82"/>
      <c r="IU55" s="82"/>
    </row>
    <row r="56" spans="1:255" ht="11.25" customHeight="1" x14ac:dyDescent="0.25">
      <c r="B56" s="16" t="s">
        <v>31</v>
      </c>
      <c r="C56" s="17"/>
      <c r="D56" s="17"/>
      <c r="E56" s="17"/>
      <c r="F56" s="18"/>
      <c r="G56" s="19">
        <f>SUM(G44:G55)</f>
        <v>1285590</v>
      </c>
    </row>
    <row r="57" spans="1:255" ht="11.25" customHeight="1" x14ac:dyDescent="0.25">
      <c r="B57" s="13"/>
      <c r="C57" s="14"/>
      <c r="D57" s="14"/>
      <c r="E57" s="20"/>
      <c r="F57" s="15"/>
      <c r="G57" s="15"/>
    </row>
    <row r="58" spans="1:255" ht="12" customHeight="1" x14ac:dyDescent="0.25">
      <c r="A58" s="5"/>
      <c r="B58" s="94" t="s">
        <v>32</v>
      </c>
      <c r="C58" s="95"/>
      <c r="D58" s="96"/>
      <c r="E58" s="96"/>
      <c r="F58" s="97"/>
      <c r="G58" s="98"/>
    </row>
    <row r="59" spans="1:255" ht="24" customHeight="1" x14ac:dyDescent="0.25">
      <c r="A59" s="5"/>
      <c r="B59" s="99" t="s">
        <v>33</v>
      </c>
      <c r="C59" s="100" t="s">
        <v>26</v>
      </c>
      <c r="D59" s="100" t="s">
        <v>27</v>
      </c>
      <c r="E59" s="99" t="s">
        <v>14</v>
      </c>
      <c r="F59" s="100" t="s">
        <v>15</v>
      </c>
      <c r="G59" s="99" t="s">
        <v>16</v>
      </c>
    </row>
    <row r="60" spans="1:255" s="83" customFormat="1" ht="15" x14ac:dyDescent="0.25">
      <c r="A60" s="78"/>
      <c r="B60" s="105"/>
      <c r="C60" s="102"/>
      <c r="D60" s="102"/>
      <c r="E60" s="106"/>
      <c r="F60" s="103"/>
      <c r="G60" s="104">
        <f>+F60*D60</f>
        <v>0</v>
      </c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  <c r="DT60" s="82"/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2"/>
      <c r="EF60" s="82"/>
      <c r="EG60" s="82"/>
      <c r="EH60" s="82"/>
      <c r="EI60" s="82"/>
      <c r="EJ60" s="82"/>
      <c r="EK60" s="82"/>
      <c r="EL60" s="82"/>
      <c r="EM60" s="82"/>
      <c r="EN60" s="82"/>
      <c r="EO60" s="82"/>
      <c r="EP60" s="82"/>
      <c r="EQ60" s="82"/>
      <c r="ER60" s="82"/>
      <c r="ES60" s="82"/>
      <c r="ET60" s="82"/>
      <c r="EU60" s="82"/>
      <c r="EV60" s="82"/>
      <c r="EW60" s="82"/>
      <c r="EX60" s="82"/>
      <c r="EY60" s="82"/>
      <c r="EZ60" s="82"/>
      <c r="FA60" s="82"/>
      <c r="FB60" s="82"/>
      <c r="FC60" s="82"/>
      <c r="FD60" s="82"/>
      <c r="FE60" s="82"/>
      <c r="FF60" s="82"/>
      <c r="FG60" s="82"/>
      <c r="FH60" s="82"/>
      <c r="FI60" s="82"/>
      <c r="FJ60" s="82"/>
      <c r="FK60" s="82"/>
      <c r="FL60" s="82"/>
      <c r="FM60" s="82"/>
      <c r="FN60" s="82"/>
      <c r="FO60" s="82"/>
      <c r="FP60" s="82"/>
      <c r="FQ60" s="82"/>
      <c r="FR60" s="82"/>
      <c r="FS60" s="82"/>
      <c r="FT60" s="82"/>
      <c r="FU60" s="82"/>
      <c r="FV60" s="82"/>
      <c r="FW60" s="82"/>
      <c r="FX60" s="82"/>
      <c r="FY60" s="82"/>
      <c r="FZ60" s="82"/>
      <c r="GA60" s="82"/>
      <c r="GB60" s="82"/>
      <c r="GC60" s="82"/>
      <c r="GD60" s="82"/>
      <c r="GE60" s="82"/>
      <c r="GF60" s="82"/>
      <c r="GG60" s="82"/>
      <c r="GH60" s="82"/>
      <c r="GI60" s="82"/>
      <c r="GJ60" s="82"/>
      <c r="GK60" s="82"/>
      <c r="GL60" s="82"/>
      <c r="GM60" s="82"/>
      <c r="GN60" s="82"/>
      <c r="GO60" s="82"/>
      <c r="GP60" s="82"/>
      <c r="GQ60" s="82"/>
      <c r="GR60" s="82"/>
      <c r="GS60" s="82"/>
      <c r="GT60" s="82"/>
      <c r="GU60" s="82"/>
      <c r="GV60" s="82"/>
      <c r="GW60" s="82"/>
      <c r="GX60" s="82"/>
      <c r="GY60" s="82"/>
      <c r="GZ60" s="82"/>
      <c r="HA60" s="82"/>
      <c r="HB60" s="82"/>
      <c r="HC60" s="82"/>
      <c r="HD60" s="82"/>
      <c r="HE60" s="82"/>
      <c r="HF60" s="82"/>
      <c r="HG60" s="82"/>
      <c r="HH60" s="82"/>
      <c r="HI60" s="82"/>
      <c r="HJ60" s="82"/>
      <c r="HK60" s="82"/>
      <c r="HL60" s="82"/>
      <c r="HM60" s="82"/>
      <c r="HN60" s="82"/>
      <c r="HO60" s="82"/>
      <c r="HP60" s="82"/>
      <c r="HQ60" s="82"/>
      <c r="HR60" s="82"/>
      <c r="HS60" s="82"/>
      <c r="HT60" s="82"/>
      <c r="HU60" s="82"/>
      <c r="HV60" s="82"/>
      <c r="HW60" s="82"/>
      <c r="HX60" s="82"/>
      <c r="HY60" s="82"/>
      <c r="HZ60" s="82"/>
      <c r="IA60" s="82"/>
      <c r="IB60" s="82"/>
      <c r="IC60" s="82"/>
      <c r="ID60" s="82"/>
      <c r="IE60" s="82"/>
      <c r="IF60" s="82"/>
      <c r="IG60" s="82"/>
      <c r="IH60" s="82"/>
      <c r="II60" s="82"/>
      <c r="IJ60" s="82"/>
      <c r="IK60" s="82"/>
      <c r="IL60" s="82"/>
      <c r="IM60" s="82"/>
      <c r="IN60" s="82"/>
      <c r="IO60" s="82"/>
      <c r="IP60" s="82"/>
      <c r="IQ60" s="82"/>
      <c r="IR60" s="82"/>
      <c r="IS60" s="82"/>
      <c r="IT60" s="82"/>
      <c r="IU60" s="82"/>
    </row>
    <row r="61" spans="1:255" ht="11.25" customHeight="1" x14ac:dyDescent="0.25">
      <c r="B61" s="16" t="s">
        <v>34</v>
      </c>
      <c r="C61" s="17"/>
      <c r="D61" s="17"/>
      <c r="E61" s="17"/>
      <c r="F61" s="18"/>
      <c r="G61" s="19">
        <f>SUM(G60:G60)</f>
        <v>0</v>
      </c>
    </row>
    <row r="62" spans="1:255" ht="11.25" customHeight="1" x14ac:dyDescent="0.25">
      <c r="B62" s="36"/>
      <c r="C62" s="36"/>
      <c r="D62" s="36"/>
      <c r="E62" s="36"/>
      <c r="F62" s="37"/>
      <c r="G62" s="37"/>
    </row>
    <row r="63" spans="1:255" ht="11.25" customHeight="1" x14ac:dyDescent="0.25">
      <c r="B63" s="38" t="s">
        <v>35</v>
      </c>
      <c r="C63" s="39"/>
      <c r="D63" s="39"/>
      <c r="E63" s="39"/>
      <c r="F63" s="39"/>
      <c r="G63" s="40">
        <f>G24+G29+G40+G56+G61</f>
        <v>3512590</v>
      </c>
    </row>
    <row r="64" spans="1:255" ht="11.25" customHeight="1" x14ac:dyDescent="0.25">
      <c r="B64" s="41" t="s">
        <v>36</v>
      </c>
      <c r="C64" s="22"/>
      <c r="D64" s="22"/>
      <c r="E64" s="22"/>
      <c r="F64" s="22"/>
      <c r="G64" s="42">
        <f>G63*0.05</f>
        <v>175629.5</v>
      </c>
    </row>
    <row r="65" spans="1:255" ht="11.25" customHeight="1" x14ac:dyDescent="0.25">
      <c r="B65" s="43" t="s">
        <v>37</v>
      </c>
      <c r="C65" s="21"/>
      <c r="D65" s="21"/>
      <c r="E65" s="21"/>
      <c r="F65" s="21"/>
      <c r="G65" s="44">
        <f>G64+G63</f>
        <v>3688219.5</v>
      </c>
    </row>
    <row r="66" spans="1:255" ht="11.25" customHeight="1" x14ac:dyDescent="0.25">
      <c r="B66" s="41" t="s">
        <v>38</v>
      </c>
      <c r="C66" s="22"/>
      <c r="D66" s="22"/>
      <c r="E66" s="22"/>
      <c r="F66" s="22"/>
      <c r="G66" s="42">
        <f>G12</f>
        <v>4400000</v>
      </c>
    </row>
    <row r="67" spans="1:255" ht="11.25" customHeight="1" x14ac:dyDescent="0.25">
      <c r="B67" s="45" t="s">
        <v>39</v>
      </c>
      <c r="C67" s="46"/>
      <c r="D67" s="46"/>
      <c r="E67" s="46"/>
      <c r="F67" s="46"/>
      <c r="G67" s="47">
        <f>G66-G65</f>
        <v>711780.5</v>
      </c>
    </row>
    <row r="68" spans="1:255" ht="11.25" customHeight="1" x14ac:dyDescent="0.25">
      <c r="B68" s="34" t="s">
        <v>40</v>
      </c>
      <c r="C68" s="35"/>
      <c r="D68" s="35"/>
      <c r="E68" s="35"/>
      <c r="F68" s="35"/>
      <c r="G68" s="30"/>
    </row>
    <row r="69" spans="1:255" ht="11.25" customHeight="1" thickBot="1" x14ac:dyDescent="0.3">
      <c r="B69" s="48"/>
      <c r="C69" s="35"/>
      <c r="D69" s="35"/>
      <c r="E69" s="35"/>
      <c r="F69" s="35"/>
      <c r="G69" s="30"/>
    </row>
    <row r="70" spans="1:255" s="111" customFormat="1" ht="12" customHeight="1" x14ac:dyDescent="0.15">
      <c r="A70" s="108"/>
      <c r="B70" s="60" t="s">
        <v>41</v>
      </c>
      <c r="C70" s="109"/>
      <c r="D70" s="109"/>
      <c r="E70" s="109"/>
      <c r="F70" s="109"/>
      <c r="G70" s="110"/>
    </row>
    <row r="71" spans="1:255" s="111" customFormat="1" ht="12" customHeight="1" x14ac:dyDescent="0.15">
      <c r="A71" s="108"/>
      <c r="B71" s="61" t="s">
        <v>42</v>
      </c>
      <c r="C71" s="112"/>
      <c r="D71" s="112"/>
      <c r="E71" s="112"/>
      <c r="F71" s="112"/>
      <c r="G71" s="113"/>
    </row>
    <row r="72" spans="1:255" s="111" customFormat="1" ht="12" customHeight="1" x14ac:dyDescent="0.15">
      <c r="B72" s="61" t="s">
        <v>101</v>
      </c>
      <c r="C72" s="112"/>
      <c r="D72" s="112"/>
      <c r="E72" s="112"/>
      <c r="F72" s="112"/>
      <c r="G72" s="113"/>
    </row>
    <row r="73" spans="1:255" s="111" customFormat="1" ht="12" customHeight="1" x14ac:dyDescent="0.15">
      <c r="B73" s="61" t="s">
        <v>102</v>
      </c>
      <c r="C73" s="112"/>
      <c r="D73" s="112"/>
      <c r="E73" s="112"/>
      <c r="F73" s="112"/>
      <c r="G73" s="113"/>
    </row>
    <row r="74" spans="1:255" s="111" customFormat="1" ht="12" customHeight="1" x14ac:dyDescent="0.15">
      <c r="B74" s="61" t="s">
        <v>43</v>
      </c>
      <c r="C74" s="112"/>
      <c r="D74" s="112"/>
      <c r="E74" s="112"/>
      <c r="F74" s="112"/>
      <c r="G74" s="113"/>
    </row>
    <row r="75" spans="1:255" s="111" customFormat="1" ht="12" customHeight="1" x14ac:dyDescent="0.15">
      <c r="B75" s="61" t="s">
        <v>44</v>
      </c>
      <c r="C75" s="112"/>
      <c r="D75" s="112"/>
      <c r="E75" s="112"/>
      <c r="F75" s="112"/>
      <c r="G75" s="113"/>
    </row>
    <row r="76" spans="1:255" s="111" customFormat="1" ht="12" customHeight="1" thickBot="1" x14ac:dyDescent="0.2">
      <c r="B76" s="62" t="s">
        <v>45</v>
      </c>
      <c r="C76" s="114"/>
      <c r="D76" s="114"/>
      <c r="E76" s="114"/>
      <c r="F76" s="114"/>
      <c r="G76" s="115"/>
    </row>
    <row r="77" spans="1:255" s="118" customFormat="1" ht="9" x14ac:dyDescent="0.15">
      <c r="A77" s="116"/>
      <c r="B77" s="58"/>
      <c r="C77" s="32"/>
      <c r="D77" s="32"/>
      <c r="E77" s="32"/>
      <c r="F77" s="32"/>
      <c r="G77" s="117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  <c r="DK77" s="116"/>
      <c r="DL77" s="116"/>
      <c r="DM77" s="116"/>
      <c r="DN77" s="116"/>
      <c r="DO77" s="116"/>
      <c r="DP77" s="116"/>
      <c r="DQ77" s="116"/>
      <c r="DR77" s="116"/>
      <c r="DS77" s="116"/>
      <c r="DT77" s="116"/>
      <c r="DU77" s="116"/>
      <c r="DV77" s="116"/>
      <c r="DW77" s="116"/>
      <c r="DX77" s="116"/>
      <c r="DY77" s="116"/>
      <c r="DZ77" s="116"/>
      <c r="EA77" s="116"/>
      <c r="EB77" s="116"/>
      <c r="EC77" s="116"/>
      <c r="ED77" s="116"/>
      <c r="EE77" s="116"/>
      <c r="EF77" s="116"/>
      <c r="EG77" s="116"/>
      <c r="EH77" s="116"/>
      <c r="EI77" s="116"/>
      <c r="EJ77" s="116"/>
      <c r="EK77" s="116"/>
      <c r="EL77" s="116"/>
      <c r="EM77" s="116"/>
      <c r="EN77" s="116"/>
      <c r="EO77" s="116"/>
      <c r="EP77" s="116"/>
      <c r="EQ77" s="116"/>
      <c r="ER77" s="116"/>
      <c r="ES77" s="116"/>
      <c r="ET77" s="116"/>
      <c r="EU77" s="116"/>
      <c r="EV77" s="116"/>
      <c r="EW77" s="116"/>
      <c r="EX77" s="116"/>
      <c r="EY77" s="116"/>
      <c r="EZ77" s="116"/>
      <c r="FA77" s="116"/>
      <c r="FB77" s="116"/>
      <c r="FC77" s="116"/>
      <c r="FD77" s="116"/>
      <c r="FE77" s="116"/>
      <c r="FF77" s="116"/>
      <c r="FG77" s="116"/>
      <c r="FH77" s="116"/>
      <c r="FI77" s="116"/>
      <c r="FJ77" s="116"/>
      <c r="FK77" s="116"/>
      <c r="FL77" s="116"/>
      <c r="FM77" s="116"/>
      <c r="FN77" s="116"/>
      <c r="FO77" s="116"/>
      <c r="FP77" s="116"/>
      <c r="FQ77" s="116"/>
      <c r="FR77" s="116"/>
      <c r="FS77" s="116"/>
      <c r="FT77" s="116"/>
      <c r="FU77" s="116"/>
      <c r="FV77" s="116"/>
      <c r="FW77" s="116"/>
      <c r="FX77" s="116"/>
      <c r="FY77" s="116"/>
      <c r="FZ77" s="116"/>
      <c r="GA77" s="116"/>
      <c r="GB77" s="116"/>
      <c r="GC77" s="116"/>
      <c r="GD77" s="116"/>
      <c r="GE77" s="116"/>
      <c r="GF77" s="116"/>
      <c r="GG77" s="116"/>
      <c r="GH77" s="116"/>
      <c r="GI77" s="116"/>
      <c r="GJ77" s="116"/>
      <c r="GK77" s="116"/>
      <c r="GL77" s="116"/>
      <c r="GM77" s="116"/>
      <c r="GN77" s="116"/>
      <c r="GO77" s="116"/>
      <c r="GP77" s="116"/>
      <c r="GQ77" s="116"/>
      <c r="GR77" s="116"/>
      <c r="GS77" s="116"/>
      <c r="GT77" s="116"/>
      <c r="GU77" s="116"/>
      <c r="GV77" s="116"/>
      <c r="GW77" s="116"/>
      <c r="GX77" s="116"/>
      <c r="GY77" s="116"/>
      <c r="GZ77" s="116"/>
      <c r="HA77" s="116"/>
      <c r="HB77" s="116"/>
      <c r="HC77" s="116"/>
      <c r="HD77" s="116"/>
      <c r="HE77" s="116"/>
      <c r="HF77" s="116"/>
      <c r="HG77" s="116"/>
      <c r="HH77" s="116"/>
      <c r="HI77" s="116"/>
      <c r="HJ77" s="116"/>
      <c r="HK77" s="116"/>
      <c r="HL77" s="116"/>
      <c r="HM77" s="116"/>
      <c r="HN77" s="116"/>
      <c r="HO77" s="116"/>
      <c r="HP77" s="116"/>
      <c r="HQ77" s="116"/>
      <c r="HR77" s="116"/>
      <c r="HS77" s="116"/>
      <c r="HT77" s="116"/>
      <c r="HU77" s="116"/>
      <c r="HV77" s="116"/>
      <c r="HW77" s="116"/>
      <c r="HX77" s="116"/>
      <c r="HY77" s="116"/>
      <c r="HZ77" s="116"/>
      <c r="IA77" s="116"/>
      <c r="IB77" s="116"/>
      <c r="IC77" s="116"/>
      <c r="ID77" s="116"/>
      <c r="IE77" s="116"/>
      <c r="IF77" s="116"/>
      <c r="IG77" s="116"/>
      <c r="IH77" s="116"/>
      <c r="II77" s="116"/>
      <c r="IJ77" s="116"/>
      <c r="IK77" s="116"/>
      <c r="IL77" s="116"/>
      <c r="IM77" s="116"/>
      <c r="IN77" s="116"/>
      <c r="IO77" s="116"/>
      <c r="IP77" s="116"/>
      <c r="IQ77" s="116"/>
      <c r="IR77" s="116"/>
      <c r="IS77" s="116"/>
      <c r="IT77" s="116"/>
      <c r="IU77" s="116"/>
    </row>
    <row r="78" spans="1:255" ht="11.25" customHeight="1" thickBot="1" x14ac:dyDescent="0.3">
      <c r="B78" s="120" t="s">
        <v>46</v>
      </c>
      <c r="C78" s="121"/>
      <c r="D78" s="57"/>
      <c r="E78" s="23"/>
      <c r="F78" s="23"/>
      <c r="G78" s="30"/>
    </row>
    <row r="79" spans="1:255" ht="11.25" customHeight="1" x14ac:dyDescent="0.25">
      <c r="B79" s="50" t="s">
        <v>33</v>
      </c>
      <c r="C79" s="24" t="s">
        <v>47</v>
      </c>
      <c r="D79" s="51" t="s">
        <v>48</v>
      </c>
      <c r="E79" s="23"/>
      <c r="F79" s="23"/>
      <c r="G79" s="30"/>
    </row>
    <row r="80" spans="1:255" ht="11.25" customHeight="1" x14ac:dyDescent="0.25">
      <c r="B80" s="52" t="s">
        <v>49</v>
      </c>
      <c r="C80" s="25">
        <f>+G24</f>
        <v>400000</v>
      </c>
      <c r="D80" s="53">
        <f>(C80/C86)</f>
        <v>0.10845341498790947</v>
      </c>
      <c r="E80" s="23"/>
      <c r="F80" s="23"/>
      <c r="G80" s="30"/>
    </row>
    <row r="81" spans="2:7" ht="11.25" customHeight="1" x14ac:dyDescent="0.25">
      <c r="B81" s="52" t="s">
        <v>50</v>
      </c>
      <c r="C81" s="26">
        <v>0</v>
      </c>
      <c r="D81" s="53">
        <v>0</v>
      </c>
      <c r="E81" s="23"/>
      <c r="F81" s="23"/>
      <c r="G81" s="30"/>
    </row>
    <row r="82" spans="2:7" ht="11.25" customHeight="1" x14ac:dyDescent="0.25">
      <c r="B82" s="52" t="s">
        <v>51</v>
      </c>
      <c r="C82" s="25">
        <f>+G40</f>
        <v>1827000</v>
      </c>
      <c r="D82" s="53">
        <f>(C82/C86)</f>
        <v>0.49536097295727655</v>
      </c>
      <c r="E82" s="23"/>
      <c r="F82" s="23"/>
      <c r="G82" s="30"/>
    </row>
    <row r="83" spans="2:7" ht="11.25" customHeight="1" x14ac:dyDescent="0.25">
      <c r="B83" s="52" t="s">
        <v>25</v>
      </c>
      <c r="C83" s="25">
        <f>+G56</f>
        <v>1285590</v>
      </c>
      <c r="D83" s="53">
        <f>(C83/C86)</f>
        <v>0.34856656443576639</v>
      </c>
      <c r="E83" s="23"/>
      <c r="F83" s="23"/>
      <c r="G83" s="30"/>
    </row>
    <row r="84" spans="2:7" ht="11.25" customHeight="1" x14ac:dyDescent="0.25">
      <c r="B84" s="52" t="s">
        <v>52</v>
      </c>
      <c r="C84" s="27">
        <f>+G61</f>
        <v>0</v>
      </c>
      <c r="D84" s="53">
        <f>(C84/C86)</f>
        <v>0</v>
      </c>
      <c r="E84" s="29"/>
      <c r="F84" s="29"/>
      <c r="G84" s="30"/>
    </row>
    <row r="85" spans="2:7" ht="11.25" customHeight="1" x14ac:dyDescent="0.25">
      <c r="B85" s="52" t="s">
        <v>53</v>
      </c>
      <c r="C85" s="27">
        <f>+G64</f>
        <v>175629.5</v>
      </c>
      <c r="D85" s="53">
        <f>(C85/C86)</f>
        <v>4.7619047619047616E-2</v>
      </c>
      <c r="E85" s="29"/>
      <c r="F85" s="29"/>
      <c r="G85" s="30"/>
    </row>
    <row r="86" spans="2:7" ht="11.25" customHeight="1" thickBot="1" x14ac:dyDescent="0.3">
      <c r="B86" s="54" t="s">
        <v>54</v>
      </c>
      <c r="C86" s="55">
        <f>SUM(C80:C85)</f>
        <v>3688219.5</v>
      </c>
      <c r="D86" s="56">
        <f>SUM(D80:D85)</f>
        <v>1</v>
      </c>
      <c r="E86" s="29"/>
      <c r="F86" s="29"/>
      <c r="G86" s="30"/>
    </row>
    <row r="87" spans="2:7" ht="11.25" customHeight="1" x14ac:dyDescent="0.25">
      <c r="B87" s="48"/>
      <c r="C87" s="35"/>
      <c r="D87" s="35"/>
      <c r="E87" s="35"/>
      <c r="F87" s="35"/>
      <c r="G87" s="30"/>
    </row>
    <row r="88" spans="2:7" ht="11.25" customHeight="1" x14ac:dyDescent="0.25">
      <c r="B88" s="49"/>
      <c r="C88" s="35"/>
      <c r="D88" s="35"/>
      <c r="E88" s="35"/>
      <c r="F88" s="35"/>
      <c r="G88" s="30"/>
    </row>
    <row r="89" spans="2:7" ht="11.25" customHeight="1" thickBot="1" x14ac:dyDescent="0.3">
      <c r="B89" s="64"/>
      <c r="C89" s="65" t="s">
        <v>100</v>
      </c>
      <c r="D89" s="66"/>
      <c r="E89" s="67"/>
      <c r="F89" s="28"/>
      <c r="G89" s="30"/>
    </row>
    <row r="90" spans="2:7" ht="11.25" customHeight="1" x14ac:dyDescent="0.25">
      <c r="B90" s="68" t="s">
        <v>60</v>
      </c>
      <c r="C90" s="69">
        <v>700</v>
      </c>
      <c r="D90" s="69">
        <v>800</v>
      </c>
      <c r="E90" s="70">
        <v>900</v>
      </c>
      <c r="F90" s="63"/>
      <c r="G90" s="31"/>
    </row>
    <row r="91" spans="2:7" ht="11.25" customHeight="1" thickBot="1" x14ac:dyDescent="0.3">
      <c r="B91" s="54" t="s">
        <v>61</v>
      </c>
      <c r="C91" s="76">
        <f>(G65/C90)</f>
        <v>5268.8850000000002</v>
      </c>
      <c r="D91" s="76">
        <f>(G65/D90)</f>
        <v>4610.274375</v>
      </c>
      <c r="E91" s="77">
        <f>(G65/E90)</f>
        <v>4098.0216666666665</v>
      </c>
      <c r="F91" s="63"/>
      <c r="G91" s="31"/>
    </row>
    <row r="92" spans="2:7" ht="11.25" customHeight="1" x14ac:dyDescent="0.25">
      <c r="B92" s="59" t="s">
        <v>55</v>
      </c>
      <c r="C92" s="32"/>
      <c r="D92" s="32"/>
      <c r="E92" s="32"/>
      <c r="F92" s="32"/>
      <c r="G92" s="32"/>
    </row>
  </sheetData>
  <mergeCells count="9">
    <mergeCell ref="B78:C78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ALFAFA ESTABLECIMIENTO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2023-02-07T11:15:07Z</dcterms:modified>
</cp:coreProperties>
</file>