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19200" windowHeight="10095"/>
  </bookViews>
  <sheets>
    <sheet name="ALMENDRO NIVEL MEDIO BAJ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4" i="1"/>
  <c r="G62" i="1" l="1"/>
  <c r="G22" i="1" l="1"/>
  <c r="G23" i="1"/>
  <c r="G24" i="1"/>
  <c r="G25" i="1"/>
  <c r="G26" i="1"/>
  <c r="G21" i="1"/>
  <c r="D93" i="1" l="1"/>
  <c r="G45" i="1"/>
  <c r="G46" i="1"/>
  <c r="G48" i="1"/>
  <c r="G49" i="1"/>
  <c r="G51" i="1"/>
  <c r="G52" i="1"/>
  <c r="G53" i="1"/>
  <c r="G55" i="1"/>
  <c r="G56" i="1"/>
  <c r="G57" i="1"/>
  <c r="G44" i="1"/>
  <c r="G39" i="1"/>
  <c r="C85" i="1" s="1"/>
  <c r="G12" i="1"/>
  <c r="G69" i="1" s="1"/>
  <c r="G32" i="1" l="1"/>
  <c r="C87" i="1"/>
  <c r="G27" i="1" l="1"/>
  <c r="C83" i="1" s="1"/>
  <c r="G58" i="1"/>
  <c r="C86" i="1" s="1"/>
  <c r="G67" i="1" l="1"/>
  <c r="G68" i="1" l="1"/>
  <c r="C88" i="1"/>
  <c r="D94" i="1" l="1"/>
  <c r="G70" i="1"/>
  <c r="E94" i="1"/>
  <c r="C94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<sst xmlns="http://schemas.openxmlformats.org/spreadsheetml/2006/main" count="176" uniqueCount="114">
  <si>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</si>
  <si>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</si>
  <si>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</si>
  <si>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</si>
  <si>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</si>
  <si>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</si>
  <si>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</si>
  <si>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</si>
  <si>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</si>
  <si>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</si>
  <si>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</si>
  <si>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</si>
  <si>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</si>
  <si>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</si>
  <si>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</si>
  <si>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</si>
  <si>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</si>
  <si>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</si>
  <si>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</si>
  <si>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</si>
  <si>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</si>
  <si>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</si>
  <si>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</si>
  <si>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</si>
  <si>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</si>
  <si>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</si>
  <si>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</si>
  <si>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</si>
  <si>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</si>
  <si>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</si>
  <si>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</si>
  <si>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</si>
  <si>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</si>
  <si>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</si>
  <si>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</si>
  <si>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</si>
  <si>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</si>
  <si>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</si>
  <si>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</si>
  <si>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</si>
  <si>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</si>
  <si>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</si>
  <si>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</si>
  <si>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</si>
  <si>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</si>
  <si>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</si>
  <si>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</si>
  <si>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</si>
  <si>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</si>
  <si>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</si>
  <si>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</si>
  <si>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</si>
  <si>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</si>
  <si>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</si>
  <si>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</si>
  <si>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</si>
  <si>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</si>
  <si>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</si>
  <si>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</si>
  <si>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</si>
  <si>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</si>
  <si>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</si>
  <si>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ALMENDRO</t>
  </si>
  <si>
    <t>NONPAREIL</t>
  </si>
  <si>
    <t>METROPOLITANA</t>
  </si>
  <si>
    <t>SAN BERNARDO</t>
  </si>
  <si>
    <t>PRECIO ESPERADO ($/kg)</t>
  </si>
  <si>
    <t>Mercado mayorista</t>
  </si>
  <si>
    <t>HELADAS, LLUVIAS EXTEMPORÁNEAS - SEQUÍA</t>
  </si>
  <si>
    <t>RENDIMIENTO (Kg/Há.)</t>
  </si>
  <si>
    <t>Poda y pintura de corte</t>
  </si>
  <si>
    <t>May-Jun</t>
  </si>
  <si>
    <t>Poda en verde</t>
  </si>
  <si>
    <t>Sep-Nov</t>
  </si>
  <si>
    <t>Aplicación de agroquímicos</t>
  </si>
  <si>
    <t>Anual</t>
  </si>
  <si>
    <t>Riego</t>
  </si>
  <si>
    <t>Cosecha + Despelonado</t>
  </si>
  <si>
    <t>Control manual de malezas</t>
  </si>
  <si>
    <t xml:space="preserve"> </t>
  </si>
  <si>
    <t>Aplicación de pesticida</t>
  </si>
  <si>
    <t>Triturar residuos de poda</t>
  </si>
  <si>
    <t>Flete para comercialización</t>
  </si>
  <si>
    <t>Urea</t>
  </si>
  <si>
    <t>Mar - Nov</t>
  </si>
  <si>
    <t>Nitrato de potasio</t>
  </si>
  <si>
    <t>MCPA 750SL</t>
  </si>
  <si>
    <t>Oct-Feb</t>
  </si>
  <si>
    <t>Ago-Oct</t>
  </si>
  <si>
    <t xml:space="preserve">Clorpirifos 48CE </t>
  </si>
  <si>
    <t>Jun-Jul</t>
  </si>
  <si>
    <t>Aceite Citroliv</t>
  </si>
  <si>
    <t>Abamite ME</t>
  </si>
  <si>
    <t>Sep-Oct</t>
  </si>
  <si>
    <t>FUNGICIDAS</t>
  </si>
  <si>
    <t>Oxicloruro de cobre</t>
  </si>
  <si>
    <t>Mar-Jul</t>
  </si>
  <si>
    <t>Azufre mojable</t>
  </si>
  <si>
    <t>Mystic 520 SC</t>
  </si>
  <si>
    <t>Lt</t>
  </si>
  <si>
    <t>Petróleo para riego</t>
  </si>
  <si>
    <t>ESCENARIOS COSTO UNITARIO  ($/kg)</t>
  </si>
  <si>
    <t>Rendimiento (kg/hà)</t>
  </si>
  <si>
    <t>Costo unitario ($/kg) (*)</t>
  </si>
  <si>
    <t>MEDIO BAJO</t>
  </si>
  <si>
    <t>Feb-Mar</t>
  </si>
  <si>
    <t>Jul</t>
  </si>
  <si>
    <t>Ene -Feb</t>
  </si>
  <si>
    <t>fosfato diamonico</t>
  </si>
  <si>
    <t>Riperfull</t>
  </si>
  <si>
    <t>PAINE Y AL REDEDORES</t>
  </si>
  <si>
    <t>MARZO 2023</t>
  </si>
  <si>
    <t>Análisis Foliar</t>
  </si>
  <si>
    <t xml:space="preserve">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</si>
</sst>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11"/>
      <name val="Calibri"/>
      <family val="2"/>
    </font>
    <font>
      <sz val="8"/>
      <name val="Arial Narrow"/>
      <family val="2"/>
    </font>
    <font>
      <b/>
      <sz val="11"/>
      <name val="Calibri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19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6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49" fontId="14" fillId="8" borderId="32" xfId="0" applyNumberFormat="1" applyFont="1" applyFill="1" applyBorder="1" applyAlignment="1">
      <alignment horizontal="center"/>
    </xf>
    <xf numFmtId="9" fontId="14" fillId="2" borderId="34" xfId="0" applyNumberFormat="1" applyFont="1" applyFill="1" applyBorder="1" applyAlignment="1">
      <alignment horizontal="center"/>
    </xf>
    <xf numFmtId="9" fontId="12" fillId="8" borderId="3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3" fontId="6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12" fillId="8" borderId="50" xfId="0" applyNumberFormat="1" applyFont="1" applyFill="1" applyBorder="1" applyAlignment="1">
      <alignment horizontal="right" vertical="center"/>
    </xf>
    <xf numFmtId="165" fontId="12" fillId="8" borderId="36" xfId="0" applyNumberFormat="1" applyFont="1" applyFill="1" applyBorder="1" applyAlignment="1">
      <alignment horizontal="right" vertical="center"/>
    </xf>
    <xf numFmtId="165" fontId="12" fillId="8" borderId="37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/>
    </xf>
    <xf numFmtId="0" fontId="19" fillId="0" borderId="51" xfId="1" applyFont="1" applyBorder="1" applyAlignment="1">
      <alignment horizontal="right" vertical="center" wrapText="1"/>
    </xf>
    <xf numFmtId="49" fontId="20" fillId="3" borderId="5" xfId="0" applyNumberFormat="1" applyFont="1" applyFill="1" applyBorder="1" applyAlignment="1">
      <alignment vertical="center" wrapText="1"/>
    </xf>
    <xf numFmtId="0" fontId="21" fillId="0" borderId="51" xfId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/>
    </xf>
    <xf numFmtId="0" fontId="21" fillId="0" borderId="51" xfId="1" applyFont="1" applyBorder="1" applyAlignment="1">
      <alignment horizontal="right" vertical="center"/>
    </xf>
    <xf numFmtId="0" fontId="21" fillId="0" borderId="51" xfId="1" applyFont="1" applyFill="1" applyBorder="1" applyAlignment="1">
      <alignment horizontal="right" vertical="center"/>
    </xf>
    <xf numFmtId="17" fontId="21" fillId="0" borderId="51" xfId="1" applyNumberFormat="1" applyFont="1" applyBorder="1" applyAlignment="1">
      <alignment horizontal="right" vertical="center"/>
    </xf>
    <xf numFmtId="0" fontId="22" fillId="0" borderId="51" xfId="1" applyFont="1" applyBorder="1" applyAlignment="1">
      <alignment horizontal="right" vertical="center" wrapText="1"/>
    </xf>
    <xf numFmtId="0" fontId="23" fillId="2" borderId="16" xfId="0" applyFont="1" applyFill="1" applyBorder="1" applyAlignment="1">
      <alignment horizontal="center" vertical="center"/>
    </xf>
    <xf numFmtId="0" fontId="24" fillId="2" borderId="10" xfId="0" applyFont="1" applyFill="1" applyBorder="1" applyAlignment="1"/>
    <xf numFmtId="49" fontId="25" fillId="2" borderId="6" xfId="0" applyNumberFormat="1" applyFont="1" applyFill="1" applyBorder="1" applyAlignment="1"/>
    <xf numFmtId="0" fontId="25" fillId="2" borderId="6" xfId="0" applyFont="1" applyFill="1" applyBorder="1" applyAlignment="1">
      <alignment horizontal="center"/>
    </xf>
    <xf numFmtId="3" fontId="25" fillId="2" borderId="6" xfId="0" applyNumberFormat="1" applyFont="1" applyFill="1" applyBorder="1" applyAlignment="1">
      <alignment horizontal="center"/>
    </xf>
    <xf numFmtId="0" fontId="24" fillId="0" borderId="0" xfId="0" applyNumberFormat="1" applyFont="1" applyAlignment="1"/>
    <xf numFmtId="0" fontId="24" fillId="0" borderId="0" xfId="0" applyFont="1" applyAlignment="1"/>
    <xf numFmtId="49" fontId="25" fillId="2" borderId="6" xfId="0" applyNumberFormat="1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/>
    </xf>
    <xf numFmtId="0" fontId="26" fillId="2" borderId="10" xfId="0" applyFont="1" applyFill="1" applyBorder="1" applyAlignment="1"/>
    <xf numFmtId="49" fontId="27" fillId="2" borderId="6" xfId="0" applyNumberFormat="1" applyFont="1" applyFill="1" applyBorder="1" applyAlignment="1"/>
    <xf numFmtId="0" fontId="27" fillId="2" borderId="6" xfId="0" applyFont="1" applyFill="1" applyBorder="1" applyAlignment="1">
      <alignment horizontal="center"/>
    </xf>
    <xf numFmtId="3" fontId="27" fillId="2" borderId="6" xfId="0" applyNumberFormat="1" applyFont="1" applyFill="1" applyBorder="1" applyAlignment="1">
      <alignment horizontal="center"/>
    </xf>
    <xf numFmtId="0" fontId="26" fillId="0" borderId="0" xfId="0" applyNumberFormat="1" applyFont="1" applyAlignment="1"/>
    <xf numFmtId="0" fontId="26" fillId="0" borderId="0" xfId="0" applyFont="1" applyAlignment="1"/>
    <xf numFmtId="49" fontId="27" fillId="2" borderId="6" xfId="0" applyNumberFormat="1" applyFont="1" applyFill="1" applyBorder="1" applyAlignment="1">
      <alignment horizontal="center"/>
    </xf>
    <xf numFmtId="0" fontId="27" fillId="2" borderId="6" xfId="0" applyNumberFormat="1" applyFont="1" applyFill="1" applyBorder="1" applyAlignment="1">
      <alignment horizontal="center"/>
    </xf>
    <xf numFmtId="3" fontId="24" fillId="0" borderId="0" xfId="0" applyNumberFormat="1" applyFont="1" applyAlignment="1"/>
    <xf numFmtId="4" fontId="24" fillId="0" borderId="0" xfId="0" applyNumberFormat="1" applyFont="1" applyAlignment="1"/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>
      <alignment horizontal="center"/>
    </xf>
    <xf numFmtId="49" fontId="4" fillId="2" borderId="55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6172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5"/>
  <sheetViews>
    <sheetView showGridLines="0" tabSelected="1" workbookViewId="0">
      <selection activeCell="G13" sqref="G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42578125" style="1" customWidth="1"/>
    <col min="3" max="3" width="21.85546875" style="1" customWidth="1"/>
    <col min="4" max="4" width="10.5703125" style="124" customWidth="1"/>
    <col min="5" max="5" width="12.140625" style="1" customWidth="1"/>
    <col min="6" max="6" width="12.85546875" style="1" customWidth="1"/>
    <col min="7" max="7" width="15.140625" style="1" customWidth="1"/>
    <col min="8" max="8" width="11.140625" style="1" customWidth="1"/>
    <col min="9" max="243" width="10.85546875" style="1" customWidth="1"/>
  </cols>
  <sheetData>
    <row r="1" spans="1:7" ht="15" customHeight="1" x14ac:dyDescent="0.25">
      <c r="A1" s="2"/>
      <c r="B1" s="2"/>
      <c r="C1" s="2"/>
      <c r="D1" s="106"/>
      <c r="E1" s="2"/>
      <c r="F1" s="2"/>
      <c r="G1" s="2"/>
    </row>
    <row r="2" spans="1:7" ht="15" customHeight="1" x14ac:dyDescent="0.25">
      <c r="A2" s="2"/>
      <c r="B2" s="2"/>
      <c r="C2" s="2"/>
      <c r="D2" s="106"/>
      <c r="E2" s="2"/>
      <c r="F2" s="2"/>
      <c r="G2" s="2"/>
    </row>
    <row r="3" spans="1:7" ht="15" customHeight="1" x14ac:dyDescent="0.25">
      <c r="A3" s="2"/>
      <c r="B3" s="2"/>
      <c r="C3" s="2"/>
      <c r="D3" s="106"/>
      <c r="E3" s="2"/>
      <c r="F3" s="2"/>
      <c r="G3" s="2"/>
    </row>
    <row r="4" spans="1:7" ht="15" customHeight="1" x14ac:dyDescent="0.25">
      <c r="A4" s="2"/>
      <c r="B4" s="2"/>
      <c r="C4" s="2"/>
      <c r="D4" s="106"/>
      <c r="E4" s="2"/>
      <c r="F4" s="2"/>
      <c r="G4" s="2"/>
    </row>
    <row r="5" spans="1:7" ht="15" customHeight="1" x14ac:dyDescent="0.25">
      <c r="A5" s="2"/>
      <c r="B5" s="2"/>
      <c r="C5" s="2"/>
      <c r="D5" s="106"/>
      <c r="E5" s="2"/>
      <c r="F5" s="2"/>
      <c r="G5" s="2"/>
    </row>
    <row r="6" spans="1:7" ht="15" customHeight="1" x14ac:dyDescent="0.25">
      <c r="A6" s="2"/>
      <c r="B6" s="2"/>
      <c r="C6" s="2"/>
      <c r="D6" s="106"/>
      <c r="E6" s="2"/>
      <c r="F6" s="2"/>
      <c r="G6" s="2"/>
    </row>
    <row r="7" spans="1:7" ht="15" customHeight="1" x14ac:dyDescent="0.25">
      <c r="A7" s="2"/>
      <c r="B7" s="2"/>
      <c r="C7" s="2"/>
      <c r="D7" s="106"/>
      <c r="E7" s="2"/>
      <c r="F7" s="2"/>
      <c r="G7" s="2"/>
    </row>
    <row r="8" spans="1:7" ht="15" customHeight="1" x14ac:dyDescent="0.25">
      <c r="A8" s="2"/>
      <c r="B8" s="3"/>
      <c r="C8" s="4"/>
      <c r="D8" s="106"/>
      <c r="E8" s="4"/>
      <c r="F8" s="4"/>
      <c r="G8" s="4"/>
    </row>
    <row r="9" spans="1:7" ht="12" customHeight="1" x14ac:dyDescent="0.25">
      <c r="A9" s="5"/>
      <c r="B9" s="133" t="s">
        <v>0</v>
      </c>
      <c r="C9" s="139" t="s">
        <v>62</v>
      </c>
      <c r="D9" s="135"/>
      <c r="E9" s="169" t="s">
        <v>69</v>
      </c>
      <c r="F9" s="170"/>
      <c r="G9" s="131">
        <v>1800</v>
      </c>
    </row>
    <row r="10" spans="1:7" ht="15" x14ac:dyDescent="0.25">
      <c r="A10" s="5"/>
      <c r="B10" s="6" t="s">
        <v>1</v>
      </c>
      <c r="C10" s="134" t="s">
        <v>63</v>
      </c>
      <c r="D10" s="135"/>
      <c r="E10" s="171" t="s">
        <v>2</v>
      </c>
      <c r="F10" s="172"/>
      <c r="G10" s="130" t="s">
        <v>105</v>
      </c>
    </row>
    <row r="11" spans="1:7" ht="18" customHeight="1" x14ac:dyDescent="0.25">
      <c r="A11" s="5"/>
      <c r="B11" s="6" t="s">
        <v>3</v>
      </c>
      <c r="C11" s="136" t="s">
        <v>104</v>
      </c>
      <c r="D11" s="135"/>
      <c r="E11" s="180" t="s">
        <v>66</v>
      </c>
      <c r="F11" s="181"/>
      <c r="G11" s="98">
        <v>6500</v>
      </c>
    </row>
    <row r="12" spans="1:7" ht="18.75" customHeight="1" x14ac:dyDescent="0.25">
      <c r="A12" s="5"/>
      <c r="B12" s="6" t="s">
        <v>4</v>
      </c>
      <c r="C12" s="137" t="s">
        <v>64</v>
      </c>
      <c r="D12" s="135"/>
      <c r="E12" s="97" t="s">
        <v>5</v>
      </c>
      <c r="F12" s="10"/>
      <c r="G12" s="11">
        <f>G9*G11</f>
        <v>11700000</v>
      </c>
    </row>
    <row r="13" spans="1:7" ht="15" customHeight="1" x14ac:dyDescent="0.25">
      <c r="A13" s="5"/>
      <c r="B13" s="6" t="s">
        <v>6</v>
      </c>
      <c r="C13" s="137" t="s">
        <v>65</v>
      </c>
      <c r="D13" s="135"/>
      <c r="E13" s="180" t="s">
        <v>7</v>
      </c>
      <c r="F13" s="181"/>
      <c r="G13" s="8" t="s">
        <v>67</v>
      </c>
    </row>
    <row r="14" spans="1:7" ht="18" customHeight="1" x14ac:dyDescent="0.25">
      <c r="A14" s="5"/>
      <c r="B14" s="6" t="s">
        <v>8</v>
      </c>
      <c r="C14" s="132" t="s">
        <v>110</v>
      </c>
      <c r="D14" s="135"/>
      <c r="E14" s="171" t="s">
        <v>9</v>
      </c>
      <c r="F14" s="172"/>
      <c r="G14" s="130" t="s">
        <v>105</v>
      </c>
    </row>
    <row r="15" spans="1:7" ht="25.5" customHeight="1" x14ac:dyDescent="0.25">
      <c r="A15" s="5"/>
      <c r="B15" s="6" t="s">
        <v>10</v>
      </c>
      <c r="C15" s="138" t="s">
        <v>111</v>
      </c>
      <c r="D15" s="135"/>
      <c r="E15" s="171" t="s">
        <v>11</v>
      </c>
      <c r="F15" s="172"/>
      <c r="G15" s="9" t="s">
        <v>68</v>
      </c>
    </row>
    <row r="16" spans="1:7" ht="12" customHeight="1" x14ac:dyDescent="0.25">
      <c r="A16" s="2"/>
      <c r="B16" s="12"/>
      <c r="C16" s="13"/>
      <c r="D16" s="107"/>
      <c r="E16" s="14"/>
      <c r="F16" s="14"/>
      <c r="G16" s="15"/>
    </row>
    <row r="17" spans="1:7" ht="12" customHeight="1" x14ac:dyDescent="0.25">
      <c r="A17" s="16"/>
      <c r="B17" s="173" t="s">
        <v>12</v>
      </c>
      <c r="C17" s="174"/>
      <c r="D17" s="174"/>
      <c r="E17" s="174"/>
      <c r="F17" s="174"/>
      <c r="G17" s="174"/>
    </row>
    <row r="18" spans="1:7" ht="12" customHeight="1" x14ac:dyDescent="0.25">
      <c r="A18" s="2"/>
      <c r="B18" s="17"/>
      <c r="C18" s="18"/>
      <c r="D18" s="108"/>
      <c r="E18" s="18"/>
      <c r="F18" s="19"/>
      <c r="G18" s="19"/>
    </row>
    <row r="19" spans="1:7" ht="12" customHeight="1" x14ac:dyDescent="0.25">
      <c r="A19" s="5"/>
      <c r="B19" s="20" t="s">
        <v>13</v>
      </c>
      <c r="C19" s="21"/>
      <c r="D19" s="109"/>
      <c r="E19" s="22"/>
      <c r="F19" s="22"/>
      <c r="G19" s="22"/>
    </row>
    <row r="20" spans="1:7" ht="24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70</v>
      </c>
      <c r="C21" s="24" t="s">
        <v>20</v>
      </c>
      <c r="D21" s="99">
        <v>20</v>
      </c>
      <c r="E21" s="24" t="s">
        <v>71</v>
      </c>
      <c r="F21" s="100">
        <v>30000</v>
      </c>
      <c r="G21" s="100">
        <f>D21*F21</f>
        <v>600000</v>
      </c>
    </row>
    <row r="22" spans="1:7" ht="12.75" customHeight="1" x14ac:dyDescent="0.25">
      <c r="A22" s="16"/>
      <c r="B22" s="96" t="s">
        <v>72</v>
      </c>
      <c r="C22" s="24" t="s">
        <v>20</v>
      </c>
      <c r="D22" s="99">
        <v>3</v>
      </c>
      <c r="E22" s="24" t="s">
        <v>73</v>
      </c>
      <c r="F22" s="100">
        <v>30000</v>
      </c>
      <c r="G22" s="100">
        <f t="shared" ref="G22:G26" si="0">D22*F22</f>
        <v>90000</v>
      </c>
    </row>
    <row r="23" spans="1:7" ht="12.75" customHeight="1" x14ac:dyDescent="0.25">
      <c r="A23" s="16"/>
      <c r="B23" s="96" t="s">
        <v>74</v>
      </c>
      <c r="C23" s="24" t="s">
        <v>20</v>
      </c>
      <c r="D23" s="99">
        <v>3</v>
      </c>
      <c r="E23" s="24" t="s">
        <v>75</v>
      </c>
      <c r="F23" s="100">
        <v>30000</v>
      </c>
      <c r="G23" s="100">
        <f t="shared" si="0"/>
        <v>90000</v>
      </c>
    </row>
    <row r="24" spans="1:7" ht="12.75" customHeight="1" x14ac:dyDescent="0.25">
      <c r="A24" s="16"/>
      <c r="B24" s="96" t="s">
        <v>76</v>
      </c>
      <c r="C24" s="24" t="s">
        <v>20</v>
      </c>
      <c r="D24" s="99">
        <v>15</v>
      </c>
      <c r="E24" s="24" t="s">
        <v>75</v>
      </c>
      <c r="F24" s="100">
        <v>30000</v>
      </c>
      <c r="G24" s="100">
        <f t="shared" si="0"/>
        <v>450000</v>
      </c>
    </row>
    <row r="25" spans="1:7" ht="15" x14ac:dyDescent="0.25">
      <c r="A25" s="16"/>
      <c r="B25" s="7" t="s">
        <v>77</v>
      </c>
      <c r="C25" s="24" t="s">
        <v>20</v>
      </c>
      <c r="D25" s="99">
        <v>32</v>
      </c>
      <c r="E25" s="24" t="s">
        <v>107</v>
      </c>
      <c r="F25" s="100">
        <v>30000</v>
      </c>
      <c r="G25" s="100">
        <f t="shared" si="0"/>
        <v>960000</v>
      </c>
    </row>
    <row r="26" spans="1:7" ht="12.75" customHeight="1" x14ac:dyDescent="0.25">
      <c r="A26" s="16"/>
      <c r="B26" s="7" t="s">
        <v>78</v>
      </c>
      <c r="C26" s="24" t="s">
        <v>20</v>
      </c>
      <c r="D26" s="99">
        <v>2</v>
      </c>
      <c r="E26" s="24" t="s">
        <v>75</v>
      </c>
      <c r="F26" s="100">
        <v>30000</v>
      </c>
      <c r="G26" s="100">
        <f t="shared" si="0"/>
        <v>60000</v>
      </c>
    </row>
    <row r="27" spans="1:7" ht="12.75" customHeight="1" x14ac:dyDescent="0.25">
      <c r="A27" s="16"/>
      <c r="B27" s="25" t="s">
        <v>21</v>
      </c>
      <c r="C27" s="26"/>
      <c r="D27" s="26"/>
      <c r="E27" s="26"/>
      <c r="F27" s="26"/>
      <c r="G27" s="101">
        <f>SUM(G21:G26)</f>
        <v>2250000</v>
      </c>
    </row>
    <row r="28" spans="1:7" ht="12" customHeight="1" x14ac:dyDescent="0.25">
      <c r="A28" s="2"/>
      <c r="B28" s="17"/>
      <c r="C28" s="19"/>
      <c r="D28" s="108"/>
      <c r="E28" s="19"/>
      <c r="F28" s="27"/>
      <c r="G28" s="27"/>
    </row>
    <row r="29" spans="1:7" ht="12" customHeight="1" x14ac:dyDescent="0.25">
      <c r="A29" s="5"/>
      <c r="B29" s="28" t="s">
        <v>22</v>
      </c>
      <c r="C29" s="29"/>
      <c r="D29" s="30"/>
      <c r="E29" s="30"/>
      <c r="F29" s="31"/>
      <c r="G29" s="31"/>
    </row>
    <row r="30" spans="1:7" ht="24" customHeight="1" x14ac:dyDescent="0.25">
      <c r="A30" s="5"/>
      <c r="B30" s="32" t="s">
        <v>14</v>
      </c>
      <c r="C30" s="33" t="s">
        <v>15</v>
      </c>
      <c r="D30" s="33" t="s">
        <v>16</v>
      </c>
      <c r="E30" s="32" t="s">
        <v>17</v>
      </c>
      <c r="F30" s="33" t="s">
        <v>18</v>
      </c>
      <c r="G30" s="32" t="s">
        <v>19</v>
      </c>
    </row>
    <row r="31" spans="1:7" ht="12" customHeight="1" x14ac:dyDescent="0.25">
      <c r="A31" s="5"/>
      <c r="B31" s="34" t="s">
        <v>79</v>
      </c>
      <c r="C31" s="35" t="s">
        <v>79</v>
      </c>
      <c r="D31" s="35" t="s">
        <v>79</v>
      </c>
      <c r="E31" s="35" t="s">
        <v>79</v>
      </c>
      <c r="F31" s="95" t="s">
        <v>79</v>
      </c>
      <c r="G31" s="102">
        <v>0</v>
      </c>
    </row>
    <row r="32" spans="1:7" ht="12" customHeight="1" x14ac:dyDescent="0.25">
      <c r="A32" s="5"/>
      <c r="B32" s="36" t="s">
        <v>23</v>
      </c>
      <c r="C32" s="37"/>
      <c r="D32" s="37"/>
      <c r="E32" s="37"/>
      <c r="F32" s="38"/>
      <c r="G32" s="103">
        <f>SUM(G31)</f>
        <v>0</v>
      </c>
    </row>
    <row r="33" spans="1:243" ht="12" customHeight="1" x14ac:dyDescent="0.25">
      <c r="A33" s="2"/>
      <c r="B33" s="39"/>
      <c r="C33" s="40"/>
      <c r="D33" s="50"/>
      <c r="E33" s="40"/>
      <c r="F33" s="41"/>
      <c r="G33" s="41"/>
    </row>
    <row r="34" spans="1:243" ht="12" customHeight="1" x14ac:dyDescent="0.25">
      <c r="A34" s="5"/>
      <c r="B34" s="28" t="s">
        <v>24</v>
      </c>
      <c r="C34" s="29"/>
      <c r="D34" s="30"/>
      <c r="E34" s="30"/>
      <c r="F34" s="31"/>
      <c r="G34" s="31"/>
    </row>
    <row r="35" spans="1:243" ht="24" customHeight="1" x14ac:dyDescent="0.25">
      <c r="A35" s="5"/>
      <c r="B35" s="42" t="s">
        <v>14</v>
      </c>
      <c r="C35" s="42" t="s">
        <v>15</v>
      </c>
      <c r="D35" s="42" t="s">
        <v>16</v>
      </c>
      <c r="E35" s="104" t="s">
        <v>17</v>
      </c>
      <c r="F35" s="105" t="s">
        <v>18</v>
      </c>
      <c r="G35" s="104" t="s">
        <v>19</v>
      </c>
    </row>
    <row r="36" spans="1:243" ht="12.75" customHeight="1" x14ac:dyDescent="0.25">
      <c r="A36" s="16"/>
      <c r="B36" s="7" t="s">
        <v>80</v>
      </c>
      <c r="C36" s="24" t="s">
        <v>25</v>
      </c>
      <c r="D36" s="99">
        <v>1.5</v>
      </c>
      <c r="E36" s="24" t="s">
        <v>75</v>
      </c>
      <c r="F36" s="100">
        <v>298444.79999999999</v>
      </c>
      <c r="G36" s="100">
        <v>240000</v>
      </c>
    </row>
    <row r="37" spans="1:243" ht="12.75" customHeight="1" x14ac:dyDescent="0.25">
      <c r="A37" s="16"/>
      <c r="B37" s="7" t="s">
        <v>81</v>
      </c>
      <c r="C37" s="24" t="s">
        <v>25</v>
      </c>
      <c r="D37" s="99">
        <v>1</v>
      </c>
      <c r="E37" s="24" t="s">
        <v>106</v>
      </c>
      <c r="F37" s="100">
        <v>130569.60000000001</v>
      </c>
      <c r="G37" s="100">
        <v>70000</v>
      </c>
    </row>
    <row r="38" spans="1:243" ht="12.75" customHeight="1" x14ac:dyDescent="0.25">
      <c r="A38" s="16"/>
      <c r="B38" s="7" t="s">
        <v>82</v>
      </c>
      <c r="C38" s="24" t="s">
        <v>25</v>
      </c>
      <c r="D38" s="99">
        <v>1</v>
      </c>
      <c r="E38" s="24" t="s">
        <v>75</v>
      </c>
      <c r="F38" s="100">
        <v>167875.20000000001</v>
      </c>
      <c r="G38" s="100">
        <v>90000</v>
      </c>
    </row>
    <row r="39" spans="1:243" ht="12.75" customHeight="1" x14ac:dyDescent="0.25">
      <c r="A39" s="5"/>
      <c r="B39" s="44" t="s">
        <v>26</v>
      </c>
      <c r="C39" s="45"/>
      <c r="D39" s="45"/>
      <c r="E39" s="45"/>
      <c r="F39" s="45"/>
      <c r="G39" s="125">
        <f>SUM(G36:G38)</f>
        <v>400000</v>
      </c>
    </row>
    <row r="40" spans="1:243" ht="12" customHeight="1" x14ac:dyDescent="0.25">
      <c r="A40" s="2"/>
      <c r="B40" s="39"/>
      <c r="C40" s="40"/>
      <c r="D40" s="50"/>
      <c r="E40" s="40"/>
      <c r="F40" s="41"/>
      <c r="G40" s="41"/>
    </row>
    <row r="41" spans="1:243" ht="12" customHeight="1" x14ac:dyDescent="0.25">
      <c r="A41" s="5"/>
      <c r="B41" s="28" t="s">
        <v>27</v>
      </c>
      <c r="C41" s="140" t="s">
        <v>79</v>
      </c>
      <c r="D41" s="30"/>
      <c r="E41" s="30"/>
      <c r="F41" s="31"/>
      <c r="G41" s="31"/>
    </row>
    <row r="42" spans="1:243" ht="24" customHeight="1" x14ac:dyDescent="0.25">
      <c r="A42" s="5"/>
      <c r="B42" s="43" t="s">
        <v>28</v>
      </c>
      <c r="C42" s="43" t="s">
        <v>29</v>
      </c>
      <c r="D42" s="43" t="s">
        <v>30</v>
      </c>
      <c r="E42" s="43" t="s">
        <v>17</v>
      </c>
      <c r="F42" s="43" t="s">
        <v>18</v>
      </c>
      <c r="G42" s="43" t="s">
        <v>19</v>
      </c>
    </row>
    <row r="43" spans="1:243" ht="12.75" customHeight="1" x14ac:dyDescent="0.25">
      <c r="A43" s="16"/>
      <c r="B43" s="46" t="s">
        <v>31</v>
      </c>
      <c r="C43" s="47"/>
      <c r="D43" s="110"/>
      <c r="E43" s="47"/>
      <c r="F43" s="47"/>
      <c r="G43" s="47"/>
    </row>
    <row r="44" spans="1:243" s="146" customFormat="1" ht="12.75" customHeight="1" x14ac:dyDescent="0.25">
      <c r="A44" s="141"/>
      <c r="B44" s="142" t="s">
        <v>83</v>
      </c>
      <c r="C44" s="147" t="s">
        <v>32</v>
      </c>
      <c r="D44" s="148">
        <v>75</v>
      </c>
      <c r="E44" s="147" t="s">
        <v>84</v>
      </c>
      <c r="F44" s="144">
        <v>1639</v>
      </c>
      <c r="G44" s="144">
        <f>D44*F44</f>
        <v>122925</v>
      </c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</row>
    <row r="45" spans="1:243" s="146" customFormat="1" ht="12.75" customHeight="1" x14ac:dyDescent="0.25">
      <c r="A45" s="141"/>
      <c r="B45" s="142" t="s">
        <v>85</v>
      </c>
      <c r="C45" s="147" t="s">
        <v>32</v>
      </c>
      <c r="D45" s="148">
        <v>75</v>
      </c>
      <c r="E45" s="147" t="s">
        <v>84</v>
      </c>
      <c r="F45" s="144">
        <v>2237</v>
      </c>
      <c r="G45" s="144">
        <f t="shared" ref="G45:G57" si="1">D45*F45</f>
        <v>167775</v>
      </c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</row>
    <row r="46" spans="1:243" s="146" customFormat="1" ht="12.75" customHeight="1" x14ac:dyDescent="0.25">
      <c r="A46" s="141"/>
      <c r="B46" s="142" t="s">
        <v>108</v>
      </c>
      <c r="C46" s="147" t="s">
        <v>32</v>
      </c>
      <c r="D46" s="148">
        <v>40</v>
      </c>
      <c r="E46" s="147" t="s">
        <v>84</v>
      </c>
      <c r="F46" s="144">
        <v>1459</v>
      </c>
      <c r="G46" s="144">
        <f t="shared" si="1"/>
        <v>58360</v>
      </c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</row>
    <row r="47" spans="1:243" s="154" customFormat="1" ht="12.75" customHeight="1" x14ac:dyDescent="0.25">
      <c r="A47" s="149"/>
      <c r="B47" s="150" t="s">
        <v>33</v>
      </c>
      <c r="C47" s="155"/>
      <c r="D47" s="156"/>
      <c r="E47" s="155"/>
      <c r="F47" s="152" t="s">
        <v>79</v>
      </c>
      <c r="G47" s="152" t="s">
        <v>79</v>
      </c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</row>
    <row r="48" spans="1:243" s="146" customFormat="1" ht="12.75" customHeight="1" x14ac:dyDescent="0.25">
      <c r="A48" s="141"/>
      <c r="B48" s="142" t="s">
        <v>86</v>
      </c>
      <c r="C48" s="147" t="s">
        <v>99</v>
      </c>
      <c r="D48" s="148">
        <v>3</v>
      </c>
      <c r="E48" s="147" t="s">
        <v>87</v>
      </c>
      <c r="F48" s="144">
        <v>27175.4</v>
      </c>
      <c r="G48" s="144">
        <f t="shared" si="1"/>
        <v>81526.200000000012</v>
      </c>
      <c r="H48" s="145"/>
      <c r="I48" s="158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145"/>
      <c r="IA48" s="145"/>
      <c r="IB48" s="145"/>
      <c r="IC48" s="145"/>
      <c r="ID48" s="145"/>
      <c r="IE48" s="145"/>
      <c r="IF48" s="145"/>
      <c r="IG48" s="145"/>
      <c r="IH48" s="145"/>
      <c r="II48" s="145"/>
    </row>
    <row r="49" spans="1:243" s="146" customFormat="1" ht="12.75" customHeight="1" x14ac:dyDescent="0.25">
      <c r="A49" s="141"/>
      <c r="B49" s="142" t="s">
        <v>109</v>
      </c>
      <c r="C49" s="147" t="s">
        <v>99</v>
      </c>
      <c r="D49" s="148">
        <v>4</v>
      </c>
      <c r="E49" s="147" t="s">
        <v>88</v>
      </c>
      <c r="F49" s="144">
        <v>16091.2</v>
      </c>
      <c r="G49" s="144">
        <f t="shared" si="1"/>
        <v>64364.800000000003</v>
      </c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  <c r="HK49" s="145"/>
      <c r="HL49" s="145"/>
      <c r="HM49" s="145"/>
      <c r="HN49" s="145"/>
      <c r="HO49" s="145"/>
      <c r="HP49" s="145"/>
      <c r="HQ49" s="145"/>
      <c r="HR49" s="145"/>
      <c r="HS49" s="145"/>
      <c r="HT49" s="145"/>
      <c r="HU49" s="145"/>
      <c r="HV49" s="145"/>
      <c r="HW49" s="145"/>
      <c r="HX49" s="145"/>
      <c r="HY49" s="145"/>
      <c r="HZ49" s="145"/>
      <c r="IA49" s="145"/>
      <c r="IB49" s="145"/>
      <c r="IC49" s="145"/>
      <c r="ID49" s="145"/>
      <c r="IE49" s="145"/>
      <c r="IF49" s="145"/>
      <c r="IG49" s="145"/>
      <c r="IH49" s="145"/>
      <c r="II49" s="145"/>
    </row>
    <row r="50" spans="1:243" s="146" customFormat="1" ht="12.75" customHeight="1" x14ac:dyDescent="0.25">
      <c r="A50" s="141"/>
      <c r="B50" s="150" t="s">
        <v>34</v>
      </c>
      <c r="C50" s="147"/>
      <c r="D50" s="148"/>
      <c r="E50" s="147"/>
      <c r="F50" s="144" t="s">
        <v>79</v>
      </c>
      <c r="G50" s="144" t="s">
        <v>79</v>
      </c>
      <c r="H50" s="145"/>
      <c r="I50" s="145"/>
      <c r="J50" s="157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  <c r="HK50" s="145"/>
      <c r="HL50" s="145"/>
      <c r="HM50" s="145"/>
      <c r="HN50" s="145"/>
      <c r="HO50" s="145"/>
      <c r="HP50" s="145"/>
      <c r="HQ50" s="145"/>
      <c r="HR50" s="145"/>
      <c r="HS50" s="145"/>
      <c r="HT50" s="145"/>
      <c r="HU50" s="145"/>
      <c r="HV50" s="145"/>
      <c r="HW50" s="145"/>
      <c r="HX50" s="145"/>
      <c r="HY50" s="145"/>
      <c r="HZ50" s="145"/>
      <c r="IA50" s="145"/>
      <c r="IB50" s="145"/>
      <c r="IC50" s="145"/>
      <c r="ID50" s="145"/>
      <c r="IE50" s="145"/>
      <c r="IF50" s="145"/>
      <c r="IG50" s="145"/>
      <c r="IH50" s="145"/>
      <c r="II50" s="145"/>
    </row>
    <row r="51" spans="1:243" s="146" customFormat="1" ht="12.75" customHeight="1" x14ac:dyDescent="0.25">
      <c r="A51" s="141"/>
      <c r="B51" s="142" t="s">
        <v>89</v>
      </c>
      <c r="C51" s="143" t="s">
        <v>99</v>
      </c>
      <c r="D51" s="143">
        <v>1.5</v>
      </c>
      <c r="E51" s="143" t="s">
        <v>90</v>
      </c>
      <c r="F51" s="144">
        <v>19416.3</v>
      </c>
      <c r="G51" s="144">
        <f t="shared" si="1"/>
        <v>29124.449999999997</v>
      </c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  <c r="HK51" s="145"/>
      <c r="HL51" s="145"/>
      <c r="HM51" s="145"/>
      <c r="HN51" s="145"/>
      <c r="HO51" s="145"/>
      <c r="HP51" s="145"/>
      <c r="HQ51" s="145"/>
      <c r="HR51" s="145"/>
      <c r="HS51" s="145"/>
      <c r="HT51" s="145"/>
      <c r="HU51" s="145"/>
      <c r="HV51" s="145"/>
      <c r="HW51" s="145"/>
      <c r="HX51" s="145"/>
      <c r="HY51" s="145"/>
      <c r="HZ51" s="145"/>
      <c r="IA51" s="145"/>
      <c r="IB51" s="145"/>
      <c r="IC51" s="145"/>
      <c r="ID51" s="145"/>
      <c r="IE51" s="145"/>
      <c r="IF51" s="145"/>
      <c r="IG51" s="145"/>
      <c r="IH51" s="145"/>
      <c r="II51" s="145"/>
    </row>
    <row r="52" spans="1:243" s="146" customFormat="1" ht="12.75" customHeight="1" x14ac:dyDescent="0.25">
      <c r="A52" s="141"/>
      <c r="B52" s="142" t="s">
        <v>91</v>
      </c>
      <c r="C52" s="147" t="s">
        <v>99</v>
      </c>
      <c r="D52" s="148">
        <v>2</v>
      </c>
      <c r="E52" s="147" t="s">
        <v>90</v>
      </c>
      <c r="F52" s="144">
        <v>15687.0972</v>
      </c>
      <c r="G52" s="144">
        <f t="shared" si="1"/>
        <v>31374.1944</v>
      </c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145"/>
      <c r="IA52" s="145"/>
      <c r="IB52" s="145"/>
      <c r="IC52" s="145"/>
      <c r="ID52" s="145"/>
      <c r="IE52" s="145"/>
      <c r="IF52" s="145"/>
      <c r="IG52" s="145"/>
      <c r="IH52" s="145"/>
      <c r="II52" s="145"/>
    </row>
    <row r="53" spans="1:243" s="146" customFormat="1" ht="12.75" customHeight="1" x14ac:dyDescent="0.25">
      <c r="A53" s="141"/>
      <c r="B53" s="142" t="s">
        <v>92</v>
      </c>
      <c r="C53" s="147" t="s">
        <v>99</v>
      </c>
      <c r="D53" s="148">
        <v>1</v>
      </c>
      <c r="E53" s="147" t="s">
        <v>93</v>
      </c>
      <c r="F53" s="144">
        <v>16487.939999999999</v>
      </c>
      <c r="G53" s="144">
        <f t="shared" si="1"/>
        <v>16487.939999999999</v>
      </c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</row>
    <row r="54" spans="1:243" s="154" customFormat="1" ht="12.75" customHeight="1" x14ac:dyDescent="0.25">
      <c r="A54" s="149"/>
      <c r="B54" s="150" t="s">
        <v>94</v>
      </c>
      <c r="C54" s="151"/>
      <c r="D54" s="151"/>
      <c r="E54" s="151"/>
      <c r="F54" s="152" t="s">
        <v>79</v>
      </c>
      <c r="G54" s="152" t="s">
        <v>79</v>
      </c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153"/>
      <c r="ER54" s="153"/>
      <c r="ES54" s="153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53"/>
      <c r="FQ54" s="153"/>
      <c r="FR54" s="153"/>
      <c r="FS54" s="153"/>
      <c r="FT54" s="153"/>
      <c r="FU54" s="153"/>
      <c r="FV54" s="153"/>
      <c r="FW54" s="153"/>
      <c r="FX54" s="153"/>
      <c r="FY54" s="153"/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T54" s="153"/>
      <c r="GU54" s="153"/>
      <c r="GV54" s="153"/>
      <c r="GW54" s="153"/>
      <c r="GX54" s="153"/>
      <c r="GY54" s="153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  <c r="HK54" s="153"/>
      <c r="HL54" s="153"/>
      <c r="HM54" s="153"/>
      <c r="HN54" s="153"/>
      <c r="HO54" s="153"/>
      <c r="HP54" s="153"/>
      <c r="HQ54" s="153"/>
      <c r="HR54" s="153"/>
      <c r="HS54" s="153"/>
      <c r="HT54" s="153"/>
      <c r="HU54" s="153"/>
      <c r="HV54" s="153"/>
      <c r="HW54" s="153"/>
      <c r="HX54" s="153"/>
      <c r="HY54" s="153"/>
      <c r="HZ54" s="153"/>
      <c r="IA54" s="153"/>
      <c r="IB54" s="153"/>
      <c r="IC54" s="153"/>
      <c r="ID54" s="153"/>
      <c r="IE54" s="153"/>
      <c r="IF54" s="153"/>
      <c r="IG54" s="153"/>
      <c r="IH54" s="153"/>
      <c r="II54" s="153"/>
    </row>
    <row r="55" spans="1:243" s="146" customFormat="1" ht="12.75" customHeight="1" x14ac:dyDescent="0.25">
      <c r="A55" s="141"/>
      <c r="B55" s="142" t="s">
        <v>95</v>
      </c>
      <c r="C55" s="147" t="s">
        <v>32</v>
      </c>
      <c r="D55" s="148">
        <v>15</v>
      </c>
      <c r="E55" s="147" t="s">
        <v>96</v>
      </c>
      <c r="F55" s="144">
        <v>11519.58</v>
      </c>
      <c r="G55" s="144">
        <f t="shared" si="1"/>
        <v>172793.7</v>
      </c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</row>
    <row r="56" spans="1:243" s="146" customFormat="1" ht="12.75" customHeight="1" x14ac:dyDescent="0.25">
      <c r="A56" s="141"/>
      <c r="B56" s="142" t="s">
        <v>97</v>
      </c>
      <c r="C56" s="147" t="s">
        <v>32</v>
      </c>
      <c r="D56" s="148">
        <v>5</v>
      </c>
      <c r="E56" s="147" t="s">
        <v>90</v>
      </c>
      <c r="F56" s="144">
        <v>2447</v>
      </c>
      <c r="G56" s="144">
        <f t="shared" si="1"/>
        <v>12235</v>
      </c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145"/>
      <c r="IA56" s="145"/>
      <c r="IB56" s="145"/>
      <c r="IC56" s="145"/>
      <c r="ID56" s="145"/>
      <c r="IE56" s="145"/>
      <c r="IF56" s="145"/>
      <c r="IG56" s="145"/>
      <c r="IH56" s="145"/>
      <c r="II56" s="145"/>
    </row>
    <row r="57" spans="1:243" s="146" customFormat="1" ht="12.75" customHeight="1" x14ac:dyDescent="0.25">
      <c r="A57" s="141"/>
      <c r="B57" s="142" t="s">
        <v>98</v>
      </c>
      <c r="C57" s="143" t="s">
        <v>99</v>
      </c>
      <c r="D57" s="143">
        <v>1.2</v>
      </c>
      <c r="E57" s="143" t="s">
        <v>93</v>
      </c>
      <c r="F57" s="144">
        <v>79309.5</v>
      </c>
      <c r="G57" s="144">
        <f t="shared" si="1"/>
        <v>95171.4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</row>
    <row r="58" spans="1:243" ht="13.5" customHeight="1" x14ac:dyDescent="0.25">
      <c r="A58" s="5"/>
      <c r="B58" s="48" t="s">
        <v>35</v>
      </c>
      <c r="C58" s="49"/>
      <c r="D58" s="49"/>
      <c r="E58" s="49"/>
      <c r="F58" s="49"/>
      <c r="G58" s="126">
        <f>SUM(G43:G57)</f>
        <v>852137.68440000003</v>
      </c>
    </row>
    <row r="59" spans="1:243" ht="12" customHeight="1" x14ac:dyDescent="0.25">
      <c r="A59" s="2"/>
      <c r="B59" s="39"/>
      <c r="C59" s="40"/>
      <c r="D59" s="50"/>
      <c r="E59" s="50"/>
      <c r="F59" s="41"/>
      <c r="G59" s="41"/>
    </row>
    <row r="60" spans="1:243" ht="12" customHeight="1" x14ac:dyDescent="0.25">
      <c r="A60" s="5"/>
      <c r="B60" s="28" t="s">
        <v>36</v>
      </c>
      <c r="C60" s="29"/>
      <c r="D60" s="30"/>
      <c r="E60" s="30"/>
      <c r="F60" s="31"/>
      <c r="G60" s="31"/>
    </row>
    <row r="61" spans="1:243" ht="24" customHeight="1" x14ac:dyDescent="0.25">
      <c r="A61" s="5"/>
      <c r="B61" s="159" t="s">
        <v>37</v>
      </c>
      <c r="C61" s="160" t="s">
        <v>29</v>
      </c>
      <c r="D61" s="160" t="s">
        <v>30</v>
      </c>
      <c r="E61" s="159" t="s">
        <v>17</v>
      </c>
      <c r="F61" s="160" t="s">
        <v>18</v>
      </c>
      <c r="G61" s="159" t="s">
        <v>19</v>
      </c>
    </row>
    <row r="62" spans="1:243" ht="12.75" customHeight="1" x14ac:dyDescent="0.25">
      <c r="A62" s="62"/>
      <c r="B62" s="165" t="s">
        <v>100</v>
      </c>
      <c r="C62" s="166" t="s">
        <v>99</v>
      </c>
      <c r="D62" s="167">
        <v>60</v>
      </c>
      <c r="E62" s="168" t="s">
        <v>75</v>
      </c>
      <c r="F62" s="167">
        <v>996</v>
      </c>
      <c r="G62" s="167">
        <f>D62*F62</f>
        <v>59760</v>
      </c>
    </row>
    <row r="63" spans="1:243" ht="12.75" customHeight="1" x14ac:dyDescent="0.25">
      <c r="A63" s="62"/>
      <c r="B63" s="165" t="s">
        <v>112</v>
      </c>
      <c r="C63" s="166" t="s">
        <v>113</v>
      </c>
      <c r="D63" s="167">
        <v>1</v>
      </c>
      <c r="E63" s="168" t="s">
        <v>75</v>
      </c>
      <c r="F63" s="167">
        <v>26000</v>
      </c>
      <c r="G63" s="167">
        <v>23100</v>
      </c>
    </row>
    <row r="64" spans="1:243" ht="13.5" customHeight="1" x14ac:dyDescent="0.25">
      <c r="A64" s="5"/>
      <c r="B64" s="161" t="s">
        <v>38</v>
      </c>
      <c r="C64" s="162"/>
      <c r="D64" s="162"/>
      <c r="E64" s="162"/>
      <c r="F64" s="163"/>
      <c r="G64" s="164">
        <f>SUM(G62:G63)</f>
        <v>82860</v>
      </c>
    </row>
    <row r="65" spans="1:7" ht="12" customHeight="1" x14ac:dyDescent="0.25">
      <c r="A65" s="2"/>
      <c r="B65" s="65"/>
      <c r="C65" s="65"/>
      <c r="D65" s="111"/>
      <c r="E65" s="65"/>
      <c r="F65" s="66"/>
      <c r="G65" s="66"/>
    </row>
    <row r="66" spans="1:7" ht="12" customHeight="1" x14ac:dyDescent="0.25">
      <c r="A66" s="62"/>
      <c r="B66" s="67" t="s">
        <v>39</v>
      </c>
      <c r="C66" s="68"/>
      <c r="D66" s="112"/>
      <c r="E66" s="68"/>
      <c r="F66" s="68"/>
      <c r="G66" s="69">
        <f>G27+G32+G39+G58+G64</f>
        <v>3584997.6844000001</v>
      </c>
    </row>
    <row r="67" spans="1:7" ht="12" customHeight="1" x14ac:dyDescent="0.25">
      <c r="A67" s="62"/>
      <c r="B67" s="70" t="s">
        <v>40</v>
      </c>
      <c r="C67" s="52"/>
      <c r="D67" s="113"/>
      <c r="E67" s="52"/>
      <c r="F67" s="52"/>
      <c r="G67" s="71">
        <f>G66*0.05</f>
        <v>179249.88422000001</v>
      </c>
    </row>
    <row r="68" spans="1:7" ht="12" customHeight="1" x14ac:dyDescent="0.25">
      <c r="A68" s="62"/>
      <c r="B68" s="72" t="s">
        <v>41</v>
      </c>
      <c r="C68" s="51"/>
      <c r="D68" s="114"/>
      <c r="E68" s="51"/>
      <c r="F68" s="51"/>
      <c r="G68" s="73">
        <f>G67+G66</f>
        <v>3764247.56862</v>
      </c>
    </row>
    <row r="69" spans="1:7" ht="12" customHeight="1" x14ac:dyDescent="0.25">
      <c r="A69" s="62"/>
      <c r="B69" s="70" t="s">
        <v>42</v>
      </c>
      <c r="C69" s="52"/>
      <c r="D69" s="113"/>
      <c r="E69" s="52"/>
      <c r="F69" s="52"/>
      <c r="G69" s="71">
        <f>G12</f>
        <v>11700000</v>
      </c>
    </row>
    <row r="70" spans="1:7" ht="12" customHeight="1" x14ac:dyDescent="0.25">
      <c r="A70" s="62"/>
      <c r="B70" s="74" t="s">
        <v>43</v>
      </c>
      <c r="C70" s="75"/>
      <c r="D70" s="115"/>
      <c r="E70" s="75"/>
      <c r="F70" s="75"/>
      <c r="G70" s="76">
        <f>G69-G68</f>
        <v>7935752.43138</v>
      </c>
    </row>
    <row r="71" spans="1:7" ht="12" customHeight="1" x14ac:dyDescent="0.25">
      <c r="A71" s="62"/>
      <c r="B71" s="63" t="s">
        <v>44</v>
      </c>
      <c r="C71" s="64"/>
      <c r="D71" s="116"/>
      <c r="E71" s="64"/>
      <c r="F71" s="64"/>
      <c r="G71" s="59"/>
    </row>
    <row r="72" spans="1:7" ht="12.75" customHeight="1" thickBot="1" x14ac:dyDescent="0.3">
      <c r="A72" s="62"/>
      <c r="B72" s="77"/>
      <c r="C72" s="64"/>
      <c r="D72" s="116"/>
      <c r="E72" s="64"/>
      <c r="F72" s="64"/>
      <c r="G72" s="59"/>
    </row>
    <row r="73" spans="1:7" ht="12" customHeight="1" x14ac:dyDescent="0.25">
      <c r="A73" s="62"/>
      <c r="B73" s="85" t="s">
        <v>45</v>
      </c>
      <c r="C73" s="86"/>
      <c r="D73" s="117"/>
      <c r="E73" s="86"/>
      <c r="F73" s="87"/>
      <c r="G73" s="59"/>
    </row>
    <row r="74" spans="1:7" ht="12" customHeight="1" x14ac:dyDescent="0.25">
      <c r="A74" s="62"/>
      <c r="B74" s="88" t="s">
        <v>46</v>
      </c>
      <c r="C74" s="61"/>
      <c r="D74" s="118"/>
      <c r="E74" s="61"/>
      <c r="F74" s="89"/>
      <c r="G74" s="59"/>
    </row>
    <row r="75" spans="1:7" ht="12" customHeight="1" x14ac:dyDescent="0.25">
      <c r="A75" s="62"/>
      <c r="B75" s="88" t="s">
        <v>47</v>
      </c>
      <c r="C75" s="61"/>
      <c r="D75" s="118"/>
      <c r="E75" s="61"/>
      <c r="F75" s="89"/>
      <c r="G75" s="59"/>
    </row>
    <row r="76" spans="1:7" ht="12" customHeight="1" x14ac:dyDescent="0.25">
      <c r="A76" s="62"/>
      <c r="B76" s="88" t="s">
        <v>48</v>
      </c>
      <c r="C76" s="61"/>
      <c r="D76" s="118"/>
      <c r="E76" s="61"/>
      <c r="F76" s="89"/>
      <c r="G76" s="59"/>
    </row>
    <row r="77" spans="1:7" ht="12" customHeight="1" x14ac:dyDescent="0.25">
      <c r="A77" s="62"/>
      <c r="B77" s="88" t="s">
        <v>49</v>
      </c>
      <c r="C77" s="61"/>
      <c r="D77" s="118"/>
      <c r="E77" s="61"/>
      <c r="F77" s="89"/>
      <c r="G77" s="59"/>
    </row>
    <row r="78" spans="1:7" ht="12" customHeight="1" x14ac:dyDescent="0.25">
      <c r="A78" s="62"/>
      <c r="B78" s="88" t="s">
        <v>50</v>
      </c>
      <c r="C78" s="61"/>
      <c r="D78" s="118"/>
      <c r="E78" s="61"/>
      <c r="F78" s="89"/>
      <c r="G78" s="59"/>
    </row>
    <row r="79" spans="1:7" ht="12.75" customHeight="1" thickBot="1" x14ac:dyDescent="0.3">
      <c r="A79" s="62"/>
      <c r="B79" s="90" t="s">
        <v>51</v>
      </c>
      <c r="C79" s="91"/>
      <c r="D79" s="119"/>
      <c r="E79" s="91"/>
      <c r="F79" s="92"/>
      <c r="G79" s="59"/>
    </row>
    <row r="80" spans="1:7" ht="12.75" customHeight="1" x14ac:dyDescent="0.25">
      <c r="A80" s="62"/>
      <c r="B80" s="83"/>
      <c r="C80" s="61"/>
      <c r="D80" s="118"/>
      <c r="E80" s="61"/>
      <c r="F80" s="61"/>
      <c r="G80" s="59"/>
    </row>
    <row r="81" spans="1:7" ht="15" customHeight="1" thickBot="1" x14ac:dyDescent="0.3">
      <c r="A81" s="62"/>
      <c r="B81" s="178" t="s">
        <v>52</v>
      </c>
      <c r="C81" s="179"/>
      <c r="D81" s="120"/>
      <c r="E81" s="53"/>
      <c r="F81" s="53"/>
      <c r="G81" s="59"/>
    </row>
    <row r="82" spans="1:7" ht="12" customHeight="1" x14ac:dyDescent="0.25">
      <c r="A82" s="62"/>
      <c r="B82" s="79" t="s">
        <v>37</v>
      </c>
      <c r="C82" s="54" t="s">
        <v>53</v>
      </c>
      <c r="D82" s="121" t="s">
        <v>54</v>
      </c>
      <c r="E82" s="53"/>
      <c r="F82" s="53"/>
      <c r="G82" s="59"/>
    </row>
    <row r="83" spans="1:7" ht="12" customHeight="1" x14ac:dyDescent="0.25">
      <c r="A83" s="62"/>
      <c r="B83" s="80" t="s">
        <v>55</v>
      </c>
      <c r="C83" s="55">
        <f>G27</f>
        <v>2250000</v>
      </c>
      <c r="D83" s="122">
        <f>(C83/C89)</f>
        <v>0.59772901728269323</v>
      </c>
      <c r="E83" s="53"/>
      <c r="F83" s="53"/>
      <c r="G83" s="59"/>
    </row>
    <row r="84" spans="1:7" ht="12" customHeight="1" x14ac:dyDescent="0.25">
      <c r="A84" s="62"/>
      <c r="B84" s="80" t="s">
        <v>56</v>
      </c>
      <c r="C84" s="56">
        <v>0</v>
      </c>
      <c r="D84" s="122">
        <v>0</v>
      </c>
      <c r="E84" s="53"/>
      <c r="F84" s="53"/>
      <c r="G84" s="59"/>
    </row>
    <row r="85" spans="1:7" ht="12" customHeight="1" x14ac:dyDescent="0.25">
      <c r="A85" s="62"/>
      <c r="B85" s="80" t="s">
        <v>57</v>
      </c>
      <c r="C85" s="55">
        <f>G39</f>
        <v>400000</v>
      </c>
      <c r="D85" s="122">
        <f>(C85/C89)</f>
        <v>0.10626293640581214</v>
      </c>
      <c r="E85" s="53"/>
      <c r="F85" s="53"/>
      <c r="G85" s="59"/>
    </row>
    <row r="86" spans="1:7" ht="12" customHeight="1" x14ac:dyDescent="0.25">
      <c r="A86" s="62"/>
      <c r="B86" s="80" t="s">
        <v>28</v>
      </c>
      <c r="C86" s="55">
        <f>G58</f>
        <v>852137.68440000003</v>
      </c>
      <c r="D86" s="122">
        <f>(C86/C89)</f>
        <v>0.22637663141598302</v>
      </c>
      <c r="E86" s="53"/>
      <c r="F86" s="53"/>
      <c r="G86" s="59"/>
    </row>
    <row r="87" spans="1:7" ht="12" customHeight="1" x14ac:dyDescent="0.25">
      <c r="A87" s="62"/>
      <c r="B87" s="80" t="s">
        <v>58</v>
      </c>
      <c r="C87" s="57">
        <f>G64</f>
        <v>82860</v>
      </c>
      <c r="D87" s="122">
        <f>(C87/C89)</f>
        <v>2.2012367276463982E-2</v>
      </c>
      <c r="E87" s="58"/>
      <c r="F87" s="58"/>
      <c r="G87" s="59"/>
    </row>
    <row r="88" spans="1:7" ht="12" customHeight="1" x14ac:dyDescent="0.25">
      <c r="A88" s="62"/>
      <c r="B88" s="80" t="s">
        <v>59</v>
      </c>
      <c r="C88" s="57">
        <f>G67</f>
        <v>179249.88422000001</v>
      </c>
      <c r="D88" s="122">
        <f>(C88/C89)</f>
        <v>4.7619047619047623E-2</v>
      </c>
      <c r="E88" s="58"/>
      <c r="F88" s="58"/>
      <c r="G88" s="59"/>
    </row>
    <row r="89" spans="1:7" ht="12.75" customHeight="1" thickBot="1" x14ac:dyDescent="0.3">
      <c r="A89" s="62"/>
      <c r="B89" s="81" t="s">
        <v>60</v>
      </c>
      <c r="C89" s="82">
        <f>SUM(C83:C88)</f>
        <v>3764247.56862</v>
      </c>
      <c r="D89" s="123">
        <f>SUM(D83:D88)</f>
        <v>0.99999999999999989</v>
      </c>
      <c r="E89" s="58"/>
      <c r="F89" s="58"/>
      <c r="G89" s="59"/>
    </row>
    <row r="90" spans="1:7" ht="12" customHeight="1" x14ac:dyDescent="0.25">
      <c r="A90" s="62"/>
      <c r="B90" s="77"/>
      <c r="C90" s="64"/>
      <c r="D90" s="116"/>
      <c r="E90" s="64"/>
      <c r="F90" s="64"/>
      <c r="G90" s="59"/>
    </row>
    <row r="91" spans="1:7" ht="12.75" customHeight="1" thickBot="1" x14ac:dyDescent="0.3">
      <c r="A91" s="62"/>
      <c r="B91" s="78"/>
      <c r="C91" s="64"/>
      <c r="D91" s="116"/>
      <c r="E91" s="64"/>
      <c r="F91" s="64"/>
      <c r="G91" s="59"/>
    </row>
    <row r="92" spans="1:7" ht="12" customHeight="1" thickBot="1" x14ac:dyDescent="0.3">
      <c r="A92" s="62"/>
      <c r="B92" s="175" t="s">
        <v>101</v>
      </c>
      <c r="C92" s="176"/>
      <c r="D92" s="176"/>
      <c r="E92" s="177"/>
      <c r="F92" s="58"/>
      <c r="G92" s="59"/>
    </row>
    <row r="93" spans="1:7" ht="12" customHeight="1" x14ac:dyDescent="0.25">
      <c r="A93" s="62"/>
      <c r="B93" s="94" t="s">
        <v>102</v>
      </c>
      <c r="C93" s="127">
        <v>1200</v>
      </c>
      <c r="D93" s="127">
        <f>G9</f>
        <v>1800</v>
      </c>
      <c r="E93" s="127">
        <v>2400</v>
      </c>
      <c r="F93" s="93"/>
      <c r="G93" s="60"/>
    </row>
    <row r="94" spans="1:7" ht="12.75" customHeight="1" thickBot="1" x14ac:dyDescent="0.3">
      <c r="A94" s="62"/>
      <c r="B94" s="81" t="s">
        <v>103</v>
      </c>
      <c r="C94" s="82">
        <f>(G68/C93)</f>
        <v>3136.8729738500001</v>
      </c>
      <c r="D94" s="128">
        <f>(G68/D93)</f>
        <v>2091.2486492333333</v>
      </c>
      <c r="E94" s="129">
        <f>(G68/E93)</f>
        <v>1568.4364869250001</v>
      </c>
      <c r="F94" s="93"/>
      <c r="G94" s="60"/>
    </row>
    <row r="95" spans="1:7" ht="15.6" customHeight="1" x14ac:dyDescent="0.25">
      <c r="A95" s="62"/>
      <c r="B95" s="84" t="s">
        <v>61</v>
      </c>
      <c r="C95" s="61"/>
      <c r="D95" s="118"/>
      <c r="E95" s="61"/>
      <c r="F95" s="61"/>
      <c r="G95" s="61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 NIVEL MEDIO BAJO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2023-03-28T17:37:30Z</dcterms:modified>
</cp:coreProperties>
</file>