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4000" windowHeight="10845"/>
  </bookViews>
  <sheets>
    <sheet name="TRIGO" sheetId="1" r:id="rId1"/>
  </sheets>
  <definedNames>
    <definedName name="_xlnm.Print_Area" localSheetId="0">TRIGO!$A$1:$G$86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28" i="1"/>
  <c r="G50" i="1" l="1"/>
  <c r="G22" i="1" l="1"/>
  <c r="G23" i="1"/>
  <c r="G21" i="1"/>
  <c r="G24" i="1" l="1"/>
  <c r="G52" i="1" l="1"/>
  <c r="G36" i="1"/>
  <c r="G38" i="1"/>
  <c r="G29" i="1" l="1"/>
  <c r="G33" i="1"/>
  <c r="G34" i="1"/>
  <c r="G35" i="1"/>
  <c r="G37" i="1"/>
  <c r="G39" i="1"/>
  <c r="G45" i="1"/>
  <c r="G47" i="1"/>
  <c r="G48" i="1"/>
  <c r="G57" i="1"/>
  <c r="G58" i="1" s="1"/>
  <c r="C81" i="1" s="1"/>
  <c r="G12" i="1"/>
  <c r="G63" i="1" s="1"/>
  <c r="G40" i="1" l="1"/>
  <c r="C79" i="1" s="1"/>
  <c r="G53" i="1"/>
  <c r="C80" i="1" s="1"/>
  <c r="C77" i="1"/>
  <c r="G61" i="1" l="1"/>
  <c r="C82" i="1" s="1"/>
  <c r="C83" i="1" s="1"/>
  <c r="G62" i="1" l="1"/>
  <c r="G64" i="1" s="1"/>
  <c r="D77" i="1"/>
  <c r="D79" i="1"/>
  <c r="D81" i="1"/>
  <c r="D82" i="1"/>
  <c r="D80" i="1"/>
  <c r="C88" i="1" l="1"/>
  <c r="E88" i="1"/>
  <c r="D88" i="1"/>
  <c r="D83" i="1"/>
</calcChain>
</file>

<file path=xl/sharedStrings.xml><?xml version="1.0" encoding="utf-8"?>
<sst xmlns="http://schemas.openxmlformats.org/spreadsheetml/2006/main" count="146" uniqueCount="105">
  <si>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</si>
  <si>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</si>
  <si>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</si>
  <si>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</si>
  <si>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</si>
  <si>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</si>
  <si>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</si>
  <si>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</si>
  <si>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</si>
  <si>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</si>
  <si>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</si>
  <si>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</si>
  <si>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</si>
  <si>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</si>
  <si>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</si>
  <si>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</si>
  <si>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</si>
  <si>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</si>
  <si>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</si>
  <si>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</si>
  <si>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</si>
  <si>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</si>
  <si>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</si>
  <si>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</si>
  <si>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</si>
  <si>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Mayo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</si>
  <si>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</si>
  <si>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</si>
  <si>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</si>
  <si>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</si>
  <si>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</si>
  <si>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</si>
  <si>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</si>
  <si>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</si>
  <si>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</si>
  <si>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</si>
  <si>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</si>
  <si>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</si>
  <si>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</si>
  <si>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</si>
  <si>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</si>
  <si>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</si>
  <si>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</si>
  <si>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</si>
  <si>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</si>
  <si>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</si>
  <si>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</si>
  <si>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</si>
  <si>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</si>
  <si>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</si>
  <si>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</si>
  <si>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</si>
  <si>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</si>
  <si>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</si>
  <si>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</si>
  <si>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</si>
  <si>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</si>
  <si>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Semilla corriente </t>
  </si>
  <si>
    <t>Diciembre - Enero</t>
  </si>
  <si>
    <t>Molino Local</t>
  </si>
  <si>
    <t>Fertilización</t>
  </si>
  <si>
    <t xml:space="preserve">Julio-Agosto </t>
  </si>
  <si>
    <t>Arado cincel</t>
  </si>
  <si>
    <t>Aplicación herbicida</t>
  </si>
  <si>
    <t>Abril-Mayo</t>
  </si>
  <si>
    <t>Traslado</t>
  </si>
  <si>
    <t>1.  Precios de insumos y productos se expresan con IVA.</t>
  </si>
  <si>
    <t>5.  El costo de la maquinaria incluye costo del operador, combustible y  arriendo de la maquinaria propiamente tal</t>
  </si>
  <si>
    <t>6.  El  costo de la mano de obra incluye impuestos e  imposiciones</t>
  </si>
  <si>
    <t>4.  Los insumos aplicados (tipo y dosis)  son sólo referenciales y corresponden a la agencia de área en particular</t>
  </si>
  <si>
    <t>PRECIO ESPERADO ($/Kg)</t>
  </si>
  <si>
    <t>Fosfato diamónico (fert. Base)</t>
  </si>
  <si>
    <t>Urea granulada (macolla)</t>
  </si>
  <si>
    <t>Pantera - Pandora</t>
  </si>
  <si>
    <t>RENDIMIENTO (qqm/Há.)</t>
  </si>
  <si>
    <t>Heladas - Sequía</t>
  </si>
  <si>
    <t>3.  Precio esperado por ventas corresponde a precio colocado en el molino (San Fernando)</t>
  </si>
  <si>
    <t>Costo unitario ($/qqm) (*)</t>
  </si>
  <si>
    <t>Rendimiento (qqm/ha)</t>
  </si>
  <si>
    <t>ESCENARIOS COSTO UNITARIO  ($/qqm)</t>
  </si>
  <si>
    <t>Rastraje tapado semilla</t>
  </si>
  <si>
    <t>FUNGICIDA</t>
  </si>
  <si>
    <t>Anagran plus</t>
  </si>
  <si>
    <t>Hussar 20% wg</t>
  </si>
  <si>
    <t>Julio</t>
  </si>
  <si>
    <t xml:space="preserve">Diciembre-Enero </t>
  </si>
  <si>
    <t>Julio-Agosto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</si>
  <si>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</si>
  <si>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</si>
  <si>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TRIGO</t>
  </si>
  <si>
    <t>LAS  CABRAS</t>
  </si>
  <si>
    <t>LAS CABRAS</t>
  </si>
  <si>
    <t>ENE 2023</t>
  </si>
  <si>
    <t xml:space="preserve">Diciembre - Enero </t>
  </si>
  <si>
    <t>Movimiento insumos para siembra</t>
  </si>
  <si>
    <t>JH</t>
  </si>
  <si>
    <t>Septiembre - Octubre</t>
  </si>
  <si>
    <t>Cosecha</t>
  </si>
  <si>
    <t>Riegos (2)</t>
  </si>
  <si>
    <t>JM</t>
  </si>
  <si>
    <t>Rastraje (2)</t>
  </si>
  <si>
    <t>Siembra</t>
  </si>
  <si>
    <t>mayo</t>
  </si>
  <si>
    <t>Medio</t>
  </si>
  <si>
    <t>Diciembre-Enero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</si>
</sst>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 * #,##0.0_ ;_ * \-#,##0.0_ ;_ * &quot;-&quot;??_ ;_ @_ 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6" fontId="3" fillId="0" borderId="3" applyFont="0" applyFill="0" applyBorder="0" applyAlignment="0" applyProtection="0"/>
  </cellStyleXfs>
  <cellXfs count="121">
    <xf numFmtId="0" fontId="0" fillId="0" borderId="0" xfId="0" applyFont="1" applyAlignment="1"/>
    <xf numFmtId="0" fontId="1" fillId="2" borderId="4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4" fillId="2" borderId="3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21" xfId="0" applyFont="1" applyFill="1" applyBorder="1" applyAlignment="1"/>
    <xf numFmtId="49" fontId="1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49" fontId="1" fillId="2" borderId="13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14" xfId="0" applyFont="1" applyFill="1" applyBorder="1" applyAlignment="1"/>
    <xf numFmtId="49" fontId="1" fillId="2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7" borderId="3" xfId="0" applyFont="1" applyFill="1" applyBorder="1" applyAlignment="1"/>
    <xf numFmtId="49" fontId="2" fillId="8" borderId="22" xfId="0" applyNumberFormat="1" applyFont="1" applyFill="1" applyBorder="1" applyAlignment="1">
      <alignment vertical="center"/>
    </xf>
    <xf numFmtId="49" fontId="2" fillId="8" borderId="23" xfId="0" applyNumberFormat="1" applyFont="1" applyFill="1" applyBorder="1" applyAlignment="1">
      <alignment vertical="center"/>
    </xf>
    <xf numFmtId="49" fontId="1" fillId="8" borderId="24" xfId="0" applyNumberFormat="1" applyFont="1" applyFill="1" applyBorder="1" applyAlignment="1"/>
    <xf numFmtId="49" fontId="2" fillId="2" borderId="5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9" fontId="1" fillId="2" borderId="6" xfId="0" applyNumberFormat="1" applyFont="1" applyFill="1" applyBorder="1" applyAlignment="1"/>
    <xf numFmtId="0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49" fontId="2" fillId="8" borderId="7" xfId="0" applyNumberFormat="1" applyFont="1" applyFill="1" applyBorder="1" applyAlignment="1">
      <alignment vertical="center"/>
    </xf>
    <xf numFmtId="165" fontId="2" fillId="8" borderId="8" xfId="0" applyNumberFormat="1" applyFont="1" applyFill="1" applyBorder="1" applyAlignment="1">
      <alignment vertical="center"/>
    </xf>
    <xf numFmtId="9" fontId="2" fillId="8" borderId="9" xfId="0" applyNumberFormat="1" applyFont="1" applyFill="1" applyBorder="1" applyAlignment="1">
      <alignment vertical="center"/>
    </xf>
    <xf numFmtId="49" fontId="2" fillId="8" borderId="18" xfId="0" applyNumberFormat="1" applyFont="1" applyFill="1" applyBorder="1" applyAlignment="1">
      <alignment vertical="center"/>
    </xf>
    <xf numFmtId="3" fontId="2" fillId="8" borderId="19" xfId="0" applyNumberFormat="1" applyFont="1" applyFill="1" applyBorder="1" applyAlignment="1">
      <alignment vertical="center"/>
    </xf>
    <xf numFmtId="3" fontId="2" fillId="8" borderId="20" xfId="0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8" borderId="9" xfId="0" applyNumberFormat="1" applyFont="1" applyFill="1" applyBorder="1" applyAlignment="1">
      <alignment vertical="center"/>
    </xf>
    <xf numFmtId="49" fontId="8" fillId="9" borderId="25" xfId="0" applyNumberFormat="1" applyFont="1" applyFill="1" applyBorder="1" applyAlignment="1">
      <alignment horizontal="center" vertical="center"/>
    </xf>
    <xf numFmtId="49" fontId="8" fillId="9" borderId="26" xfId="0" applyNumberFormat="1" applyFont="1" applyFill="1" applyBorder="1" applyAlignment="1">
      <alignment horizontal="center" vertical="center"/>
    </xf>
    <xf numFmtId="49" fontId="8" fillId="9" borderId="27" xfId="0" applyNumberFormat="1" applyFont="1" applyFill="1" applyBorder="1" applyAlignment="1">
      <alignment horizontal="center" vertical="center"/>
    </xf>
    <xf numFmtId="0" fontId="0" fillId="2" borderId="28" xfId="0" applyFill="1" applyBorder="1"/>
    <xf numFmtId="49" fontId="5" fillId="3" borderId="29" xfId="0" applyNumberFormat="1" applyFont="1" applyFill="1" applyBorder="1" applyAlignment="1">
      <alignment vertical="center" wrapText="1"/>
    </xf>
    <xf numFmtId="0" fontId="1" fillId="10" borderId="30" xfId="0" applyFont="1" applyFill="1" applyBorder="1" applyAlignment="1">
      <alignment horizontal="right"/>
    </xf>
    <xf numFmtId="0" fontId="1" fillId="2" borderId="31" xfId="0" applyFont="1" applyFill="1" applyBorder="1"/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3" fontId="1" fillId="0" borderId="30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1" fillId="2" borderId="29" xfId="0" applyNumberFormat="1" applyFont="1" applyFill="1" applyBorder="1" applyAlignment="1">
      <alignment vertical="center" wrapText="1"/>
    </xf>
    <xf numFmtId="0" fontId="1" fillId="10" borderId="30" xfId="0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7" fontId="1" fillId="0" borderId="30" xfId="0" applyNumberFormat="1" applyFont="1" applyFill="1" applyBorder="1" applyAlignment="1">
      <alignment horizontal="right" vertical="center"/>
    </xf>
    <xf numFmtId="0" fontId="1" fillId="10" borderId="30" xfId="0" applyFont="1" applyFill="1" applyBorder="1" applyAlignment="1">
      <alignment horizontal="right" vertical="center"/>
    </xf>
    <xf numFmtId="3" fontId="1" fillId="0" borderId="30" xfId="0" applyNumberFormat="1" applyFont="1" applyFill="1" applyBorder="1" applyAlignment="1">
      <alignment horizontal="right" vertical="center"/>
    </xf>
    <xf numFmtId="49" fontId="1" fillId="2" borderId="32" xfId="0" applyNumberFormat="1" applyFont="1" applyFill="1" applyBorder="1" applyAlignment="1">
      <alignment horizontal="left"/>
    </xf>
    <xf numFmtId="49" fontId="1" fillId="2" borderId="33" xfId="0" applyNumberFormat="1" applyFont="1" applyFill="1" applyBorder="1" applyAlignment="1">
      <alignment horizontal="left"/>
    </xf>
    <xf numFmtId="3" fontId="1" fillId="0" borderId="30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17" fontId="1" fillId="0" borderId="30" xfId="0" applyNumberFormat="1" applyFont="1" applyBorder="1" applyAlignment="1">
      <alignment horizontal="right" vertical="center"/>
    </xf>
    <xf numFmtId="17" fontId="1" fillId="10" borderId="30" xfId="0" applyNumberFormat="1" applyFont="1" applyFill="1" applyBorder="1" applyAlignment="1">
      <alignment horizontal="right" vertical="center"/>
    </xf>
    <xf numFmtId="0" fontId="1" fillId="0" borderId="30" xfId="0" applyFont="1" applyBorder="1" applyAlignment="1">
      <alignment horizontal="right" vertical="center" wrapText="1"/>
    </xf>
    <xf numFmtId="0" fontId="0" fillId="2" borderId="1" xfId="0" applyFont="1" applyFill="1" applyBorder="1" applyAlignment="1"/>
    <xf numFmtId="0" fontId="9" fillId="2" borderId="34" xfId="0" applyFont="1" applyFill="1" applyBorder="1" applyAlignment="1">
      <alignment wrapText="1"/>
    </xf>
    <xf numFmtId="14" fontId="9" fillId="2" borderId="35" xfId="0" applyNumberFormat="1" applyFont="1" applyFill="1" applyBorder="1" applyAlignment="1"/>
    <xf numFmtId="0" fontId="9" fillId="2" borderId="36" xfId="0" applyFont="1" applyFill="1" applyBorder="1" applyAlignment="1"/>
    <xf numFmtId="0" fontId="9" fillId="2" borderId="35" xfId="0" applyFont="1" applyFill="1" applyBorder="1" applyAlignment="1"/>
    <xf numFmtId="0" fontId="9" fillId="2" borderId="35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2" borderId="37" xfId="0" applyFont="1" applyFill="1" applyBorder="1" applyAlignment="1"/>
    <xf numFmtId="49" fontId="10" fillId="3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9" fillId="2" borderId="38" xfId="0" applyFont="1" applyFill="1" applyBorder="1" applyAlignment="1"/>
    <xf numFmtId="0" fontId="9" fillId="2" borderId="39" xfId="0" applyFont="1" applyFill="1" applyBorder="1" applyAlignment="1">
      <alignment horizontal="left"/>
    </xf>
    <xf numFmtId="0" fontId="9" fillId="2" borderId="39" xfId="0" applyFont="1" applyFill="1" applyBorder="1" applyAlignment="1"/>
    <xf numFmtId="0" fontId="9" fillId="2" borderId="39" xfId="0" applyFont="1" applyFill="1" applyBorder="1" applyAlignment="1">
      <alignment horizontal="right"/>
    </xf>
    <xf numFmtId="0" fontId="0" fillId="2" borderId="28" xfId="0" applyFont="1" applyFill="1" applyBorder="1" applyAlignment="1"/>
    <xf numFmtId="49" fontId="5" fillId="5" borderId="40" xfId="0" applyNumberFormat="1" applyFont="1" applyFill="1" applyBorder="1" applyAlignment="1">
      <alignment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vertical="center"/>
    </xf>
    <xf numFmtId="0" fontId="1" fillId="2" borderId="42" xfId="0" applyFont="1" applyFill="1" applyBorder="1" applyAlignment="1">
      <alignment horizontal="right" vertical="center"/>
    </xf>
    <xf numFmtId="49" fontId="5" fillId="3" borderId="40" xfId="0" applyNumberFormat="1" applyFont="1" applyFill="1" applyBorder="1" applyAlignment="1">
      <alignment horizontal="center" vertical="center"/>
    </xf>
    <xf numFmtId="49" fontId="5" fillId="3" borderId="40" xfId="0" applyNumberFormat="1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vertical="center"/>
    </xf>
    <xf numFmtId="0" fontId="1" fillId="2" borderId="40" xfId="0" applyFont="1" applyFill="1" applyBorder="1" applyAlignment="1">
      <alignment horizontal="center" vertical="center"/>
    </xf>
    <xf numFmtId="3" fontId="1" fillId="2" borderId="40" xfId="0" applyNumberFormat="1" applyFont="1" applyFill="1" applyBorder="1" applyAlignment="1">
      <alignment vertical="center"/>
    </xf>
    <xf numFmtId="3" fontId="1" fillId="2" borderId="40" xfId="0" applyNumberFormat="1" applyFont="1" applyFill="1" applyBorder="1" applyAlignment="1">
      <alignment horizontal="right" vertical="center"/>
    </xf>
    <xf numFmtId="49" fontId="11" fillId="3" borderId="40" xfId="0" applyNumberFormat="1" applyFont="1" applyFill="1" applyBorder="1" applyAlignment="1">
      <alignment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vertical="center"/>
    </xf>
    <xf numFmtId="3" fontId="11" fillId="3" borderId="40" xfId="0" applyNumberFormat="1" applyFont="1" applyFill="1" applyBorder="1" applyAlignment="1">
      <alignment vertical="center"/>
    </xf>
    <xf numFmtId="0" fontId="9" fillId="2" borderId="43" xfId="0" applyFont="1" applyFill="1" applyBorder="1" applyAlignment="1"/>
    <xf numFmtId="0" fontId="9" fillId="2" borderId="44" xfId="0" applyFont="1" applyFill="1" applyBorder="1" applyAlignment="1"/>
    <xf numFmtId="3" fontId="9" fillId="2" borderId="44" xfId="0" applyNumberFormat="1" applyFont="1" applyFill="1" applyBorder="1" applyAlignment="1"/>
    <xf numFmtId="0" fontId="0" fillId="0" borderId="3" xfId="0" applyNumberFormat="1" applyFont="1" applyBorder="1" applyAlignment="1"/>
    <xf numFmtId="0" fontId="0" fillId="2" borderId="4" xfId="0" applyFont="1" applyFill="1" applyBorder="1" applyAlignment="1"/>
    <xf numFmtId="49" fontId="4" fillId="3" borderId="45" xfId="0" applyNumberFormat="1" applyFont="1" applyFill="1" applyBorder="1" applyAlignment="1">
      <alignment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vertical="center"/>
    </xf>
    <xf numFmtId="3" fontId="4" fillId="3" borderId="45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9" fillId="2" borderId="46" xfId="0" applyFont="1" applyFill="1" applyBorder="1" applyAlignment="1"/>
    <xf numFmtId="3" fontId="9" fillId="2" borderId="46" xfId="0" applyNumberFormat="1" applyFont="1" applyFill="1" applyBorder="1" applyAlignment="1"/>
    <xf numFmtId="49" fontId="12" fillId="5" borderId="47" xfId="0" applyNumberFormat="1" applyFont="1" applyFill="1" applyBorder="1" applyAlignment="1">
      <alignment vertical="center"/>
    </xf>
    <xf numFmtId="0" fontId="12" fillId="5" borderId="48" xfId="0" applyFont="1" applyFill="1" applyBorder="1" applyAlignment="1">
      <alignment vertical="center"/>
    </xf>
    <xf numFmtId="164" fontId="12" fillId="5" borderId="49" xfId="0" applyNumberFormat="1" applyFont="1" applyFill="1" applyBorder="1" applyAlignment="1">
      <alignment vertical="center"/>
    </xf>
    <xf numFmtId="49" fontId="12" fillId="3" borderId="50" xfId="0" applyNumberFormat="1" applyFont="1" applyFill="1" applyBorder="1" applyAlignment="1">
      <alignment vertical="center"/>
    </xf>
    <xf numFmtId="0" fontId="12" fillId="3" borderId="40" xfId="0" applyFont="1" applyFill="1" applyBorder="1" applyAlignment="1">
      <alignment vertical="center"/>
    </xf>
    <xf numFmtId="164" fontId="12" fillId="3" borderId="51" xfId="0" applyNumberFormat="1" applyFont="1" applyFill="1" applyBorder="1" applyAlignment="1">
      <alignment vertical="center"/>
    </xf>
    <xf numFmtId="49" fontId="12" fillId="5" borderId="50" xfId="0" applyNumberFormat="1" applyFont="1" applyFill="1" applyBorder="1" applyAlignment="1">
      <alignment vertical="center"/>
    </xf>
    <xf numFmtId="0" fontId="12" fillId="5" borderId="40" xfId="0" applyFont="1" applyFill="1" applyBorder="1" applyAlignment="1">
      <alignment vertical="center"/>
    </xf>
    <xf numFmtId="164" fontId="12" fillId="5" borderId="51" xfId="0" applyNumberFormat="1" applyFont="1" applyFill="1" applyBorder="1" applyAlignment="1">
      <alignment vertical="center"/>
    </xf>
    <xf numFmtId="49" fontId="12" fillId="5" borderId="52" xfId="0" applyNumberFormat="1" applyFont="1" applyFill="1" applyBorder="1" applyAlignment="1">
      <alignment vertical="center"/>
    </xf>
    <xf numFmtId="0" fontId="13" fillId="5" borderId="53" xfId="0" applyFont="1" applyFill="1" applyBorder="1" applyAlignment="1">
      <alignment vertical="center"/>
    </xf>
    <xf numFmtId="164" fontId="12" fillId="6" borderId="54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</cellXfs>
  <cellStyles count="2">
    <cellStyle name="Millares 4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1586</xdr:colOff>
      <xdr:row>0</xdr:row>
      <xdr:rowOff>71438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71438"/>
          <a:ext cx="5729289" cy="1294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zoomScale="124" zoomScaleNormal="124" workbookViewId="0">
      <selection activeCell="D10" sqref="D10"/>
    </sheetView>
  </sheetViews>
  <sheetFormatPr baseColWidth="10" defaultColWidth="10.85546875" defaultRowHeight="11.25" customHeight="1" x14ac:dyDescent="0.25"/>
  <cols>
    <col min="1" max="1" width="4.42578125" style="2" customWidth="1"/>
    <col min="2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2" customWidth="1"/>
    <col min="256" max="16384" width="10.85546875" style="3"/>
  </cols>
  <sheetData>
    <row r="1" spans="1:255" ht="15" customHeight="1" x14ac:dyDescent="0.25">
      <c r="A1" s="5"/>
      <c r="B1" s="5"/>
      <c r="C1" s="5"/>
      <c r="D1" s="5"/>
      <c r="E1" s="5"/>
      <c r="F1" s="5"/>
      <c r="G1" s="5"/>
    </row>
    <row r="2" spans="1:255" ht="15" customHeight="1" x14ac:dyDescent="0.25">
      <c r="A2" s="5"/>
      <c r="B2" s="5"/>
      <c r="C2" s="5"/>
      <c r="D2" s="5"/>
      <c r="E2" s="5"/>
      <c r="F2" s="5"/>
      <c r="G2" s="5"/>
    </row>
    <row r="3" spans="1:255" ht="15" customHeight="1" x14ac:dyDescent="0.25">
      <c r="A3" s="5"/>
      <c r="B3" s="5"/>
      <c r="C3" s="5"/>
      <c r="D3" s="5"/>
      <c r="E3" s="5"/>
      <c r="F3" s="5"/>
      <c r="G3" s="5"/>
    </row>
    <row r="4" spans="1:255" ht="15" customHeight="1" x14ac:dyDescent="0.25">
      <c r="A4" s="5"/>
      <c r="B4" s="5"/>
      <c r="C4" s="5"/>
      <c r="D4" s="5"/>
      <c r="E4" s="5"/>
      <c r="F4" s="5"/>
      <c r="G4" s="5"/>
    </row>
    <row r="5" spans="1:255" ht="15" customHeight="1" x14ac:dyDescent="0.25">
      <c r="A5" s="5"/>
      <c r="B5" s="5"/>
      <c r="C5" s="5"/>
      <c r="D5" s="5"/>
      <c r="E5" s="5"/>
      <c r="F5" s="5"/>
      <c r="G5" s="5"/>
    </row>
    <row r="6" spans="1:255" ht="15" customHeight="1" x14ac:dyDescent="0.25">
      <c r="A6" s="5"/>
      <c r="B6" s="5"/>
      <c r="C6" s="5"/>
      <c r="D6" s="5"/>
      <c r="E6" s="5"/>
      <c r="F6" s="5"/>
      <c r="G6" s="5"/>
    </row>
    <row r="7" spans="1:255" ht="15" customHeight="1" x14ac:dyDescent="0.25">
      <c r="A7" s="5"/>
      <c r="B7" s="5"/>
      <c r="C7" s="5"/>
      <c r="D7" s="5"/>
      <c r="E7" s="5"/>
      <c r="F7" s="5"/>
      <c r="G7" s="5"/>
    </row>
    <row r="8" spans="1:255" ht="15" customHeight="1" x14ac:dyDescent="0.25">
      <c r="A8" s="5"/>
      <c r="B8" s="6"/>
      <c r="C8" s="6"/>
      <c r="D8" s="5"/>
      <c r="E8" s="6"/>
      <c r="F8" s="6"/>
      <c r="G8" s="6"/>
    </row>
    <row r="9" spans="1:255" s="50" customFormat="1" ht="12" customHeight="1" x14ac:dyDescent="0.25">
      <c r="A9" s="42"/>
      <c r="B9" s="43" t="s">
        <v>0</v>
      </c>
      <c r="C9" s="44" t="s">
        <v>89</v>
      </c>
      <c r="D9" s="45"/>
      <c r="E9" s="46" t="s">
        <v>74</v>
      </c>
      <c r="F9" s="47"/>
      <c r="G9" s="48">
        <v>70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</row>
    <row r="10" spans="1:255" s="50" customFormat="1" ht="25.5" customHeight="1" x14ac:dyDescent="0.25">
      <c r="A10" s="42"/>
      <c r="B10" s="51" t="s">
        <v>1</v>
      </c>
      <c r="C10" s="52" t="s">
        <v>73</v>
      </c>
      <c r="D10" s="45"/>
      <c r="E10" s="53" t="s">
        <v>2</v>
      </c>
      <c r="F10" s="54"/>
      <c r="G10" s="55" t="s">
        <v>93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</row>
    <row r="11" spans="1:255" s="50" customFormat="1" ht="18" customHeight="1" x14ac:dyDescent="0.25">
      <c r="A11" s="42"/>
      <c r="B11" s="51" t="s">
        <v>3</v>
      </c>
      <c r="C11" s="56" t="s">
        <v>103</v>
      </c>
      <c r="D11" s="45"/>
      <c r="E11" s="53" t="s">
        <v>70</v>
      </c>
      <c r="F11" s="54"/>
      <c r="G11" s="57">
        <v>35700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</row>
    <row r="12" spans="1:255" s="50" customFormat="1" ht="11.25" customHeight="1" x14ac:dyDescent="0.25">
      <c r="A12" s="42"/>
      <c r="B12" s="51" t="s">
        <v>4</v>
      </c>
      <c r="C12" s="56" t="s">
        <v>5</v>
      </c>
      <c r="D12" s="45"/>
      <c r="E12" s="58" t="s">
        <v>6</v>
      </c>
      <c r="F12" s="59"/>
      <c r="G12" s="60">
        <f>(G9*G11)</f>
        <v>2499000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</row>
    <row r="13" spans="1:255" s="50" customFormat="1" ht="11.25" customHeight="1" x14ac:dyDescent="0.25">
      <c r="A13" s="42"/>
      <c r="B13" s="51" t="s">
        <v>7</v>
      </c>
      <c r="C13" s="56" t="s">
        <v>90</v>
      </c>
      <c r="D13" s="45"/>
      <c r="E13" s="53" t="s">
        <v>8</v>
      </c>
      <c r="F13" s="54"/>
      <c r="G13" s="61" t="s">
        <v>59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</row>
    <row r="14" spans="1:255" s="50" customFormat="1" ht="15" x14ac:dyDescent="0.25">
      <c r="A14" s="42"/>
      <c r="B14" s="51" t="s">
        <v>9</v>
      </c>
      <c r="C14" s="52" t="s">
        <v>91</v>
      </c>
      <c r="D14" s="45"/>
      <c r="E14" s="53" t="s">
        <v>10</v>
      </c>
      <c r="F14" s="54"/>
      <c r="G14" s="62" t="s">
        <v>58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</row>
    <row r="15" spans="1:255" s="50" customFormat="1" ht="25.5" customHeight="1" x14ac:dyDescent="0.25">
      <c r="A15" s="42"/>
      <c r="B15" s="51" t="s">
        <v>11</v>
      </c>
      <c r="C15" s="63" t="s">
        <v>92</v>
      </c>
      <c r="D15" s="45"/>
      <c r="E15" s="119" t="s">
        <v>12</v>
      </c>
      <c r="F15" s="120"/>
      <c r="G15" s="64" t="s">
        <v>75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</row>
    <row r="16" spans="1:255" customFormat="1" ht="12" customHeight="1" x14ac:dyDescent="0.25">
      <c r="A16" s="65"/>
      <c r="B16" s="66"/>
      <c r="C16" s="67"/>
      <c r="D16" s="68"/>
      <c r="E16" s="69"/>
      <c r="F16" s="69"/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</row>
    <row r="17" spans="1:255" customFormat="1" ht="12" customHeight="1" x14ac:dyDescent="0.25">
      <c r="A17" s="72"/>
      <c r="B17" s="73" t="s">
        <v>13</v>
      </c>
      <c r="C17" s="74"/>
      <c r="D17" s="74"/>
      <c r="E17" s="74"/>
      <c r="F17" s="74"/>
      <c r="G17" s="74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</row>
    <row r="18" spans="1:255" customFormat="1" ht="12" customHeight="1" x14ac:dyDescent="0.25">
      <c r="A18" s="65"/>
      <c r="B18" s="75"/>
      <c r="C18" s="76"/>
      <c r="D18" s="76"/>
      <c r="E18" s="76"/>
      <c r="F18" s="77"/>
      <c r="G18" s="78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</row>
    <row r="19" spans="1:255" customFormat="1" ht="12" customHeight="1" x14ac:dyDescent="0.25">
      <c r="A19" s="79"/>
      <c r="B19" s="80" t="s">
        <v>14</v>
      </c>
      <c r="C19" s="81"/>
      <c r="D19" s="82"/>
      <c r="E19" s="82"/>
      <c r="F19" s="83"/>
      <c r="G19" s="84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</row>
    <row r="20" spans="1:255" customFormat="1" ht="24" customHeight="1" x14ac:dyDescent="0.25">
      <c r="A20" s="79"/>
      <c r="B20" s="85" t="s">
        <v>15</v>
      </c>
      <c r="C20" s="86" t="s">
        <v>16</v>
      </c>
      <c r="D20" s="86" t="s">
        <v>17</v>
      </c>
      <c r="E20" s="85" t="s">
        <v>18</v>
      </c>
      <c r="F20" s="86" t="s">
        <v>19</v>
      </c>
      <c r="G20" s="85" t="s">
        <v>20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</row>
    <row r="21" spans="1:255" s="50" customFormat="1" ht="12" customHeight="1" x14ac:dyDescent="0.25">
      <c r="A21" s="42"/>
      <c r="B21" s="87" t="s">
        <v>94</v>
      </c>
      <c r="C21" s="88" t="s">
        <v>95</v>
      </c>
      <c r="D21" s="88">
        <v>1</v>
      </c>
      <c r="E21" s="88" t="s">
        <v>102</v>
      </c>
      <c r="F21" s="89">
        <v>23000</v>
      </c>
      <c r="G21" s="90">
        <f>F21*D21</f>
        <v>23000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</row>
    <row r="22" spans="1:255" s="50" customFormat="1" ht="12" customHeight="1" x14ac:dyDescent="0.25">
      <c r="A22" s="42"/>
      <c r="B22" s="87" t="s">
        <v>98</v>
      </c>
      <c r="C22" s="88" t="s">
        <v>95</v>
      </c>
      <c r="D22" s="88">
        <v>2</v>
      </c>
      <c r="E22" s="88" t="s">
        <v>96</v>
      </c>
      <c r="F22" s="89">
        <v>23000</v>
      </c>
      <c r="G22" s="90">
        <f t="shared" ref="G22:G23" si="0">F22*D22</f>
        <v>46000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</row>
    <row r="23" spans="1:255" s="50" customFormat="1" ht="12" customHeight="1" x14ac:dyDescent="0.25">
      <c r="A23" s="42"/>
      <c r="B23" s="87" t="s">
        <v>97</v>
      </c>
      <c r="C23" s="88" t="s">
        <v>95</v>
      </c>
      <c r="D23" s="88">
        <v>2</v>
      </c>
      <c r="E23" s="88" t="s">
        <v>58</v>
      </c>
      <c r="F23" s="89">
        <v>23000</v>
      </c>
      <c r="G23" s="90">
        <f t="shared" si="0"/>
        <v>46000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</row>
    <row r="24" spans="1:255" customFormat="1" ht="11.25" customHeight="1" x14ac:dyDescent="0.25">
      <c r="A24" s="71"/>
      <c r="B24" s="91" t="s">
        <v>21</v>
      </c>
      <c r="C24" s="92"/>
      <c r="D24" s="92"/>
      <c r="E24" s="92"/>
      <c r="F24" s="93"/>
      <c r="G24" s="94">
        <f>SUM(G21:G23)</f>
        <v>115000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</row>
    <row r="25" spans="1:255" customFormat="1" ht="15.75" customHeight="1" x14ac:dyDescent="0.25">
      <c r="A25" s="79"/>
      <c r="B25" s="95"/>
      <c r="C25" s="96"/>
      <c r="D25" s="96"/>
      <c r="E25" s="96"/>
      <c r="F25" s="97"/>
      <c r="G25" s="97"/>
      <c r="H25" s="71"/>
      <c r="I25" s="71"/>
      <c r="J25" s="71"/>
      <c r="K25" s="98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</row>
    <row r="26" spans="1:255" customFormat="1" ht="12" customHeight="1" x14ac:dyDescent="0.25">
      <c r="A26" s="79"/>
      <c r="B26" s="80" t="s">
        <v>22</v>
      </c>
      <c r="C26" s="81"/>
      <c r="D26" s="82"/>
      <c r="E26" s="82"/>
      <c r="F26" s="83"/>
      <c r="G26" s="84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5" customFormat="1" ht="24" customHeight="1" x14ac:dyDescent="0.25">
      <c r="A27" s="79"/>
      <c r="B27" s="85" t="s">
        <v>15</v>
      </c>
      <c r="C27" s="86" t="s">
        <v>16</v>
      </c>
      <c r="D27" s="86" t="s">
        <v>17</v>
      </c>
      <c r="E27" s="85" t="s">
        <v>18</v>
      </c>
      <c r="F27" s="86" t="s">
        <v>19</v>
      </c>
      <c r="G27" s="85" t="s">
        <v>20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</row>
    <row r="28" spans="1:255" s="50" customFormat="1" ht="12" customHeight="1" x14ac:dyDescent="0.25">
      <c r="A28" s="42"/>
      <c r="B28" s="87"/>
      <c r="C28" s="88"/>
      <c r="D28" s="88"/>
      <c r="E28" s="88"/>
      <c r="F28" s="89"/>
      <c r="G28" s="90">
        <f>+F28*D28</f>
        <v>0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</row>
    <row r="29" spans="1:255" customFormat="1" ht="11.25" customHeight="1" x14ac:dyDescent="0.25">
      <c r="A29" s="71"/>
      <c r="B29" s="91" t="s">
        <v>23</v>
      </c>
      <c r="C29" s="92"/>
      <c r="D29" s="92"/>
      <c r="E29" s="92"/>
      <c r="F29" s="93"/>
      <c r="G29" s="94">
        <f>SUM(G28)</f>
        <v>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customFormat="1" ht="15.75" customHeight="1" x14ac:dyDescent="0.25">
      <c r="A30" s="79"/>
      <c r="B30" s="95"/>
      <c r="C30" s="96"/>
      <c r="D30" s="96"/>
      <c r="E30" s="96"/>
      <c r="F30" s="97"/>
      <c r="G30" s="97"/>
      <c r="H30" s="71"/>
      <c r="I30" s="71"/>
      <c r="J30" s="71"/>
      <c r="K30" s="98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</row>
    <row r="31" spans="1:255" customFormat="1" ht="12" customHeight="1" x14ac:dyDescent="0.25">
      <c r="A31" s="79"/>
      <c r="B31" s="80" t="s">
        <v>24</v>
      </c>
      <c r="C31" s="81"/>
      <c r="D31" s="82"/>
      <c r="E31" s="82"/>
      <c r="F31" s="83"/>
      <c r="G31" s="84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</row>
    <row r="32" spans="1:255" customFormat="1" ht="24" customHeight="1" x14ac:dyDescent="0.25">
      <c r="A32" s="79"/>
      <c r="B32" s="85" t="s">
        <v>15</v>
      </c>
      <c r="C32" s="86" t="s">
        <v>16</v>
      </c>
      <c r="D32" s="86" t="s">
        <v>17</v>
      </c>
      <c r="E32" s="85" t="s">
        <v>18</v>
      </c>
      <c r="F32" s="86" t="s">
        <v>19</v>
      </c>
      <c r="G32" s="85" t="s">
        <v>20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</row>
    <row r="33" spans="1:255" s="50" customFormat="1" ht="12" customHeight="1" x14ac:dyDescent="0.25">
      <c r="A33" s="42"/>
      <c r="B33" s="87" t="s">
        <v>62</v>
      </c>
      <c r="C33" s="88" t="s">
        <v>99</v>
      </c>
      <c r="D33" s="88">
        <v>0.25</v>
      </c>
      <c r="E33" s="88" t="s">
        <v>64</v>
      </c>
      <c r="F33" s="89">
        <v>424116</v>
      </c>
      <c r="G33" s="90">
        <f t="shared" ref="G33:G39" si="1">(D33*F33)</f>
        <v>106029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s="50" customFormat="1" ht="12" customHeight="1" x14ac:dyDescent="0.25">
      <c r="A34" s="42"/>
      <c r="B34" s="87" t="s">
        <v>100</v>
      </c>
      <c r="C34" s="88" t="s">
        <v>99</v>
      </c>
      <c r="D34" s="88">
        <v>0.26</v>
      </c>
      <c r="E34" s="88" t="s">
        <v>64</v>
      </c>
      <c r="F34" s="89">
        <v>395841</v>
      </c>
      <c r="G34" s="90">
        <f t="shared" si="1"/>
        <v>102918.66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</row>
    <row r="35" spans="1:255" s="50" customFormat="1" ht="12" customHeight="1" x14ac:dyDescent="0.25">
      <c r="A35" s="42"/>
      <c r="B35" s="87" t="s">
        <v>101</v>
      </c>
      <c r="C35" s="88" t="s">
        <v>99</v>
      </c>
      <c r="D35" s="88">
        <v>0.1</v>
      </c>
      <c r="E35" s="88" t="s">
        <v>25</v>
      </c>
      <c r="F35" s="89">
        <v>494802</v>
      </c>
      <c r="G35" s="90">
        <f t="shared" si="1"/>
        <v>49480.200000000004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s="50" customFormat="1" ht="12" customHeight="1" x14ac:dyDescent="0.25">
      <c r="A36" s="42"/>
      <c r="B36" s="87" t="s">
        <v>80</v>
      </c>
      <c r="C36" s="88" t="s">
        <v>99</v>
      </c>
      <c r="D36" s="88">
        <v>0.13</v>
      </c>
      <c r="E36" s="88" t="s">
        <v>25</v>
      </c>
      <c r="F36" s="89">
        <v>395841</v>
      </c>
      <c r="G36" s="90">
        <f t="shared" si="1"/>
        <v>51459.33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</row>
    <row r="37" spans="1:255" s="50" customFormat="1" ht="12" customHeight="1" x14ac:dyDescent="0.25">
      <c r="A37" s="42"/>
      <c r="B37" s="87" t="s">
        <v>63</v>
      </c>
      <c r="C37" s="88" t="s">
        <v>99</v>
      </c>
      <c r="D37" s="88">
        <v>0.06</v>
      </c>
      <c r="E37" s="88" t="s">
        <v>84</v>
      </c>
      <c r="F37" s="89">
        <v>407151</v>
      </c>
      <c r="G37" s="90">
        <f t="shared" si="1"/>
        <v>24429.059999999998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</row>
    <row r="38" spans="1:255" s="50" customFormat="1" ht="12" customHeight="1" x14ac:dyDescent="0.25">
      <c r="A38" s="42"/>
      <c r="B38" s="87" t="s">
        <v>60</v>
      </c>
      <c r="C38" s="88" t="s">
        <v>99</v>
      </c>
      <c r="D38" s="88">
        <v>0.1</v>
      </c>
      <c r="E38" s="88" t="s">
        <v>61</v>
      </c>
      <c r="F38" s="89">
        <v>399612</v>
      </c>
      <c r="G38" s="90">
        <f>(D38*F38)</f>
        <v>39961.200000000004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</row>
    <row r="39" spans="1:255" s="50" customFormat="1" ht="12" customHeight="1" x14ac:dyDescent="0.25">
      <c r="A39" s="42"/>
      <c r="B39" s="87" t="s">
        <v>26</v>
      </c>
      <c r="C39" s="88" t="s">
        <v>99</v>
      </c>
      <c r="D39" s="88">
        <v>0.17</v>
      </c>
      <c r="E39" s="88" t="s">
        <v>85</v>
      </c>
      <c r="F39" s="89">
        <v>549780</v>
      </c>
      <c r="G39" s="90">
        <f t="shared" si="1"/>
        <v>93462.6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</row>
    <row r="40" spans="1:255" customFormat="1" ht="12" customHeight="1" x14ac:dyDescent="0.25">
      <c r="A40" s="99"/>
      <c r="B40" s="100" t="s">
        <v>27</v>
      </c>
      <c r="C40" s="101"/>
      <c r="D40" s="101"/>
      <c r="E40" s="101"/>
      <c r="F40" s="102"/>
      <c r="G40" s="103">
        <f>SUM(G33:G39)</f>
        <v>467740.05000000005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</row>
    <row r="41" spans="1:255" customFormat="1" ht="12" customHeight="1" x14ac:dyDescent="0.25">
      <c r="A41" s="99"/>
      <c r="B41" s="95"/>
      <c r="C41" s="96"/>
      <c r="D41" s="96"/>
      <c r="E41" s="96"/>
      <c r="F41" s="97"/>
      <c r="G41" s="97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customFormat="1" ht="12" customHeight="1" x14ac:dyDescent="0.25">
      <c r="A42" s="79"/>
      <c r="B42" s="80" t="s">
        <v>28</v>
      </c>
      <c r="C42" s="81"/>
      <c r="D42" s="82"/>
      <c r="E42" s="82"/>
      <c r="F42" s="83"/>
      <c r="G42" s="84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</row>
    <row r="43" spans="1:255" customFormat="1" ht="24" customHeight="1" x14ac:dyDescent="0.25">
      <c r="A43" s="79"/>
      <c r="B43" s="85" t="s">
        <v>29</v>
      </c>
      <c r="C43" s="86" t="s">
        <v>30</v>
      </c>
      <c r="D43" s="86" t="s">
        <v>31</v>
      </c>
      <c r="E43" s="85" t="s">
        <v>18</v>
      </c>
      <c r="F43" s="86" t="s">
        <v>19</v>
      </c>
      <c r="G43" s="85" t="s">
        <v>20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</row>
    <row r="44" spans="1:255" s="50" customFormat="1" ht="12" customHeight="1" x14ac:dyDescent="0.25">
      <c r="A44" s="42"/>
      <c r="B44" s="104" t="s">
        <v>32</v>
      </c>
      <c r="C44" s="88"/>
      <c r="D44" s="88"/>
      <c r="E44" s="88"/>
      <c r="F44" s="89"/>
      <c r="G44" s="90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</row>
    <row r="45" spans="1:255" s="50" customFormat="1" ht="12" customHeight="1" x14ac:dyDescent="0.25">
      <c r="A45" s="42"/>
      <c r="B45" s="87" t="s">
        <v>57</v>
      </c>
      <c r="C45" s="88" t="s">
        <v>35</v>
      </c>
      <c r="D45" s="88">
        <v>200</v>
      </c>
      <c r="E45" s="88" t="s">
        <v>25</v>
      </c>
      <c r="F45" s="89">
        <v>450</v>
      </c>
      <c r="G45" s="90">
        <f>(D45*F45)</f>
        <v>90000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</row>
    <row r="46" spans="1:255" s="50" customFormat="1" ht="12" customHeight="1" x14ac:dyDescent="0.25">
      <c r="A46" s="42"/>
      <c r="B46" s="104" t="s">
        <v>33</v>
      </c>
      <c r="C46" s="88"/>
      <c r="D46" s="88"/>
      <c r="E46" s="88"/>
      <c r="F46" s="89"/>
      <c r="G46" s="90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</row>
    <row r="47" spans="1:255" s="50" customFormat="1" ht="12" customHeight="1" x14ac:dyDescent="0.25">
      <c r="A47" s="42"/>
      <c r="B47" s="87" t="s">
        <v>71</v>
      </c>
      <c r="C47" s="88" t="s">
        <v>34</v>
      </c>
      <c r="D47" s="88">
        <v>300</v>
      </c>
      <c r="E47" s="88" t="s">
        <v>25</v>
      </c>
      <c r="F47" s="89">
        <v>1183</v>
      </c>
      <c r="G47" s="90">
        <f>(D47*F47)</f>
        <v>354900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</row>
    <row r="48" spans="1:255" s="50" customFormat="1" ht="12" customHeight="1" x14ac:dyDescent="0.25">
      <c r="A48" s="42"/>
      <c r="B48" s="87" t="s">
        <v>72</v>
      </c>
      <c r="C48" s="88" t="s">
        <v>35</v>
      </c>
      <c r="D48" s="88">
        <v>200</v>
      </c>
      <c r="E48" s="88" t="s">
        <v>86</v>
      </c>
      <c r="F48" s="89">
        <v>970</v>
      </c>
      <c r="G48" s="90">
        <f>(D48*F48)</f>
        <v>194000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</row>
    <row r="49" spans="1:255" s="50" customFormat="1" ht="12" customHeight="1" x14ac:dyDescent="0.25">
      <c r="A49" s="42"/>
      <c r="B49" s="104" t="s">
        <v>36</v>
      </c>
      <c r="C49" s="88"/>
      <c r="D49" s="88"/>
      <c r="E49" s="88"/>
      <c r="F49" s="89"/>
      <c r="G49" s="90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</row>
    <row r="50" spans="1:255" s="50" customFormat="1" ht="12" customHeight="1" x14ac:dyDescent="0.25">
      <c r="A50" s="42"/>
      <c r="B50" s="87" t="s">
        <v>83</v>
      </c>
      <c r="C50" s="88" t="s">
        <v>35</v>
      </c>
      <c r="D50" s="88">
        <v>0.3</v>
      </c>
      <c r="E50" s="88" t="s">
        <v>84</v>
      </c>
      <c r="F50" s="89">
        <v>258790</v>
      </c>
      <c r="G50" s="90">
        <f>(D50*F50)</f>
        <v>77637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</row>
    <row r="51" spans="1:255" s="50" customFormat="1" ht="12" customHeight="1" x14ac:dyDescent="0.25">
      <c r="A51" s="42"/>
      <c r="B51" s="104" t="s">
        <v>81</v>
      </c>
      <c r="C51" s="88"/>
      <c r="D51" s="88"/>
      <c r="E51" s="88"/>
      <c r="F51" s="89"/>
      <c r="G51" s="90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</row>
    <row r="52" spans="1:255" s="50" customFormat="1" ht="12" customHeight="1" x14ac:dyDescent="0.25">
      <c r="A52" s="42"/>
      <c r="B52" s="87" t="s">
        <v>82</v>
      </c>
      <c r="C52" s="88" t="s">
        <v>34</v>
      </c>
      <c r="D52" s="88">
        <v>0.25</v>
      </c>
      <c r="E52" s="88" t="s">
        <v>25</v>
      </c>
      <c r="F52" s="89">
        <v>25690</v>
      </c>
      <c r="G52" s="90">
        <f t="shared" ref="G52" si="2">(D52*F52)</f>
        <v>6422.5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</row>
    <row r="53" spans="1:255" customFormat="1" ht="12" customHeight="1" x14ac:dyDescent="0.25">
      <c r="A53" s="99"/>
      <c r="B53" s="100" t="s">
        <v>37</v>
      </c>
      <c r="C53" s="101"/>
      <c r="D53" s="101"/>
      <c r="E53" s="101"/>
      <c r="F53" s="102"/>
      <c r="G53" s="103">
        <f>SUM(G44:G52)</f>
        <v>722959.5</v>
      </c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</row>
    <row r="54" spans="1:255" customFormat="1" ht="12" customHeight="1" x14ac:dyDescent="0.25">
      <c r="A54" s="99"/>
      <c r="B54" s="95"/>
      <c r="C54" s="96"/>
      <c r="D54" s="96"/>
      <c r="E54" s="96"/>
      <c r="F54" s="97"/>
      <c r="G54" s="97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</row>
    <row r="55" spans="1:255" customFormat="1" ht="12" customHeight="1" x14ac:dyDescent="0.25">
      <c r="A55" s="79"/>
      <c r="B55" s="80" t="s">
        <v>38</v>
      </c>
      <c r="C55" s="81"/>
      <c r="D55" s="82"/>
      <c r="E55" s="82"/>
      <c r="F55" s="83"/>
      <c r="G55" s="84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</row>
    <row r="56" spans="1:255" customFormat="1" ht="24" customHeight="1" x14ac:dyDescent="0.25">
      <c r="A56" s="79"/>
      <c r="B56" s="85" t="s">
        <v>39</v>
      </c>
      <c r="C56" s="86" t="s">
        <v>30</v>
      </c>
      <c r="D56" s="86" t="s">
        <v>31</v>
      </c>
      <c r="E56" s="85" t="s">
        <v>18</v>
      </c>
      <c r="F56" s="86" t="s">
        <v>19</v>
      </c>
      <c r="G56" s="85" t="s">
        <v>20</v>
      </c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s="50" customFormat="1" ht="12" customHeight="1" x14ac:dyDescent="0.25">
      <c r="A57" s="42"/>
      <c r="B57" s="87" t="s">
        <v>65</v>
      </c>
      <c r="C57" s="88" t="s">
        <v>35</v>
      </c>
      <c r="D57" s="88">
        <v>7000</v>
      </c>
      <c r="E57" s="88" t="s">
        <v>104</v>
      </c>
      <c r="F57" s="89">
        <v>10</v>
      </c>
      <c r="G57" s="90">
        <f>(D57*F57)</f>
        <v>70000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</row>
    <row r="58" spans="1:255" customFormat="1" ht="11.25" customHeight="1" x14ac:dyDescent="0.25">
      <c r="A58" s="71"/>
      <c r="B58" s="91" t="s">
        <v>40</v>
      </c>
      <c r="C58" s="92"/>
      <c r="D58" s="92"/>
      <c r="E58" s="92"/>
      <c r="F58" s="93"/>
      <c r="G58" s="94">
        <f>SUM(G57)</f>
        <v>70000</v>
      </c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pans="1:255" customFormat="1" ht="11.25" customHeight="1" x14ac:dyDescent="0.25">
      <c r="A59" s="71"/>
      <c r="B59" s="105"/>
      <c r="C59" s="105"/>
      <c r="D59" s="105"/>
      <c r="E59" s="105"/>
      <c r="F59" s="106"/>
      <c r="G59" s="106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</row>
    <row r="60" spans="1:255" customFormat="1" ht="11.25" customHeight="1" x14ac:dyDescent="0.25">
      <c r="A60" s="71"/>
      <c r="B60" s="107" t="s">
        <v>41</v>
      </c>
      <c r="C60" s="108"/>
      <c r="D60" s="108"/>
      <c r="E60" s="108"/>
      <c r="F60" s="108"/>
      <c r="G60" s="109">
        <f>G24+G29+G40+G53+G58</f>
        <v>1375699.55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customFormat="1" ht="11.25" customHeight="1" x14ac:dyDescent="0.25">
      <c r="A61" s="71"/>
      <c r="B61" s="110" t="s">
        <v>42</v>
      </c>
      <c r="C61" s="111"/>
      <c r="D61" s="111"/>
      <c r="E61" s="111"/>
      <c r="F61" s="111"/>
      <c r="G61" s="112">
        <f>G60*0.05</f>
        <v>68784.977500000008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customFormat="1" ht="11.25" customHeight="1" x14ac:dyDescent="0.25">
      <c r="A62" s="71"/>
      <c r="B62" s="113" t="s">
        <v>43</v>
      </c>
      <c r="C62" s="114"/>
      <c r="D62" s="114"/>
      <c r="E62" s="114"/>
      <c r="F62" s="114"/>
      <c r="G62" s="115">
        <f>G61+G60</f>
        <v>1444484.5275000001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customFormat="1" ht="11.25" customHeight="1" x14ac:dyDescent="0.25">
      <c r="A63" s="71"/>
      <c r="B63" s="110" t="s">
        <v>44</v>
      </c>
      <c r="C63" s="111"/>
      <c r="D63" s="111"/>
      <c r="E63" s="111"/>
      <c r="F63" s="111"/>
      <c r="G63" s="112">
        <f>G12</f>
        <v>2499000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customFormat="1" ht="11.25" customHeight="1" x14ac:dyDescent="0.25">
      <c r="A64" s="71"/>
      <c r="B64" s="116" t="s">
        <v>45</v>
      </c>
      <c r="C64" s="117"/>
      <c r="D64" s="117"/>
      <c r="E64" s="117"/>
      <c r="F64" s="117"/>
      <c r="G64" s="118">
        <f>G63-G62</f>
        <v>1054515.4724999999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</row>
    <row r="65" spans="1:7" ht="12" customHeight="1" x14ac:dyDescent="0.25">
      <c r="A65" s="1"/>
      <c r="B65" s="7" t="s">
        <v>87</v>
      </c>
      <c r="C65" s="8"/>
      <c r="D65" s="8"/>
      <c r="E65" s="8"/>
      <c r="F65" s="8"/>
      <c r="G65" s="9"/>
    </row>
    <row r="66" spans="1:7" ht="12" customHeight="1" thickBot="1" x14ac:dyDescent="0.3">
      <c r="A66" s="1"/>
      <c r="B66" s="10"/>
      <c r="C66" s="8"/>
      <c r="D66" s="8"/>
      <c r="E66" s="8"/>
      <c r="F66" s="8"/>
      <c r="G66" s="9"/>
    </row>
    <row r="67" spans="1:7" ht="12" customHeight="1" x14ac:dyDescent="0.25">
      <c r="A67" s="1"/>
      <c r="B67" s="11" t="s">
        <v>88</v>
      </c>
      <c r="C67" s="12"/>
      <c r="D67" s="12"/>
      <c r="E67" s="12"/>
      <c r="F67" s="13"/>
      <c r="G67" s="9"/>
    </row>
    <row r="68" spans="1:7" ht="12" customHeight="1" x14ac:dyDescent="0.25">
      <c r="A68" s="1"/>
      <c r="B68" s="14" t="s">
        <v>66</v>
      </c>
      <c r="C68" s="15"/>
      <c r="D68" s="15"/>
      <c r="E68" s="15"/>
      <c r="F68" s="16"/>
      <c r="G68" s="9"/>
    </row>
    <row r="69" spans="1:7" ht="12" customHeight="1" x14ac:dyDescent="0.25">
      <c r="A69" s="1"/>
      <c r="B69" s="14" t="s">
        <v>46</v>
      </c>
      <c r="C69" s="15"/>
      <c r="D69" s="15"/>
      <c r="E69" s="15"/>
      <c r="F69" s="16"/>
      <c r="G69" s="9"/>
    </row>
    <row r="70" spans="1:7" ht="12.75" customHeight="1" x14ac:dyDescent="0.25">
      <c r="A70" s="1"/>
      <c r="B70" s="14" t="s">
        <v>76</v>
      </c>
      <c r="C70" s="15"/>
      <c r="D70" s="15"/>
      <c r="E70" s="15"/>
      <c r="F70" s="16"/>
      <c r="G70" s="9"/>
    </row>
    <row r="71" spans="1:7" ht="12.75" customHeight="1" x14ac:dyDescent="0.25">
      <c r="A71" s="1"/>
      <c r="B71" s="14" t="s">
        <v>69</v>
      </c>
      <c r="C71" s="15"/>
      <c r="D71" s="15"/>
      <c r="E71" s="15"/>
      <c r="F71" s="16"/>
      <c r="G71" s="9"/>
    </row>
    <row r="72" spans="1:7" ht="15" customHeight="1" x14ac:dyDescent="0.25">
      <c r="A72" s="1"/>
      <c r="B72" s="14" t="s">
        <v>67</v>
      </c>
      <c r="C72" s="15"/>
      <c r="D72" s="15"/>
      <c r="E72" s="15"/>
      <c r="F72" s="16"/>
      <c r="G72" s="9"/>
    </row>
    <row r="73" spans="1:7" ht="12" customHeight="1" thickBot="1" x14ac:dyDescent="0.3">
      <c r="A73" s="1"/>
      <c r="B73" s="17" t="s">
        <v>68</v>
      </c>
      <c r="C73" s="18"/>
      <c r="D73" s="18"/>
      <c r="E73" s="18"/>
      <c r="F73" s="19"/>
      <c r="G73" s="9"/>
    </row>
    <row r="74" spans="1:7" ht="12" customHeight="1" thickBot="1" x14ac:dyDescent="0.3">
      <c r="A74" s="1"/>
      <c r="B74" s="10"/>
      <c r="C74" s="15"/>
      <c r="D74" s="15"/>
      <c r="E74" s="15"/>
      <c r="F74" s="15"/>
      <c r="G74" s="9"/>
    </row>
    <row r="75" spans="1:7" ht="12" customHeight="1" thickBot="1" x14ac:dyDescent="0.3">
      <c r="A75" s="1"/>
      <c r="B75" s="39" t="s">
        <v>47</v>
      </c>
      <c r="C75" s="40"/>
      <c r="D75" s="41"/>
      <c r="E75" s="20"/>
      <c r="F75" s="20"/>
      <c r="G75" s="9"/>
    </row>
    <row r="76" spans="1:7" ht="12" customHeight="1" x14ac:dyDescent="0.25">
      <c r="A76" s="1"/>
      <c r="B76" s="21" t="s">
        <v>39</v>
      </c>
      <c r="C76" s="22" t="s">
        <v>48</v>
      </c>
      <c r="D76" s="23" t="s">
        <v>49</v>
      </c>
      <c r="E76" s="20"/>
      <c r="F76" s="20"/>
      <c r="G76" s="9"/>
    </row>
    <row r="77" spans="1:7" ht="12" customHeight="1" x14ac:dyDescent="0.25">
      <c r="A77" s="1"/>
      <c r="B77" s="24" t="s">
        <v>50</v>
      </c>
      <c r="C77" s="25">
        <f>G24</f>
        <v>115000</v>
      </c>
      <c r="D77" s="26">
        <f>(C77/C83)</f>
        <v>7.9613175365078462E-2</v>
      </c>
      <c r="E77" s="20"/>
      <c r="F77" s="20"/>
      <c r="G77" s="9"/>
    </row>
    <row r="78" spans="1:7" ht="12" customHeight="1" x14ac:dyDescent="0.25">
      <c r="A78" s="1"/>
      <c r="B78" s="24" t="s">
        <v>51</v>
      </c>
      <c r="C78" s="27">
        <v>0</v>
      </c>
      <c r="D78" s="26">
        <v>0</v>
      </c>
      <c r="E78" s="20"/>
      <c r="F78" s="20"/>
      <c r="G78" s="9"/>
    </row>
    <row r="79" spans="1:7" ht="12" customHeight="1" x14ac:dyDescent="0.25">
      <c r="A79" s="1"/>
      <c r="B79" s="24" t="s">
        <v>52</v>
      </c>
      <c r="C79" s="25">
        <f>G40</f>
        <v>467740.05000000005</v>
      </c>
      <c r="D79" s="26">
        <f>(C79/C83)</f>
        <v>0.32381104892104845</v>
      </c>
      <c r="E79" s="20"/>
      <c r="F79" s="20"/>
      <c r="G79" s="9"/>
    </row>
    <row r="80" spans="1:7" ht="12.75" customHeight="1" x14ac:dyDescent="0.25">
      <c r="A80" s="1"/>
      <c r="B80" s="24" t="s">
        <v>29</v>
      </c>
      <c r="C80" s="25">
        <f>G53</f>
        <v>722959.5</v>
      </c>
      <c r="D80" s="26">
        <f>(C80/C83)</f>
        <v>0.50049653439434294</v>
      </c>
      <c r="E80" s="20"/>
      <c r="F80" s="20"/>
      <c r="G80" s="9"/>
    </row>
    <row r="81" spans="1:7" ht="12" customHeight="1" x14ac:dyDescent="0.25">
      <c r="A81" s="1"/>
      <c r="B81" s="24" t="s">
        <v>53</v>
      </c>
      <c r="C81" s="28">
        <f>G58</f>
        <v>70000</v>
      </c>
      <c r="D81" s="26">
        <f>(C81/C83)</f>
        <v>4.8460193700482539E-2</v>
      </c>
      <c r="E81" s="29"/>
      <c r="F81" s="29"/>
      <c r="G81" s="9"/>
    </row>
    <row r="82" spans="1:7" ht="12.75" customHeight="1" x14ac:dyDescent="0.25">
      <c r="A82" s="1"/>
      <c r="B82" s="24" t="s">
        <v>54</v>
      </c>
      <c r="C82" s="28">
        <f>G61</f>
        <v>68784.977500000008</v>
      </c>
      <c r="D82" s="26">
        <f>(C82/C83)</f>
        <v>4.7619047619047623E-2</v>
      </c>
      <c r="E82" s="29"/>
      <c r="F82" s="29"/>
      <c r="G82" s="9"/>
    </row>
    <row r="83" spans="1:7" ht="12" customHeight="1" thickBot="1" x14ac:dyDescent="0.3">
      <c r="A83" s="1"/>
      <c r="B83" s="30" t="s">
        <v>55</v>
      </c>
      <c r="C83" s="31">
        <f>SUM(C77:C82)</f>
        <v>1444484.5275000001</v>
      </c>
      <c r="D83" s="32">
        <f>SUM(D77:D82)</f>
        <v>1</v>
      </c>
      <c r="E83" s="29"/>
      <c r="F83" s="29"/>
      <c r="G83" s="9"/>
    </row>
    <row r="84" spans="1:7" ht="12" customHeight="1" x14ac:dyDescent="0.25">
      <c r="A84" s="1"/>
      <c r="B84" s="10"/>
      <c r="C84" s="8"/>
      <c r="D84" s="8"/>
      <c r="E84" s="8"/>
      <c r="F84" s="8"/>
      <c r="G84" s="9"/>
    </row>
    <row r="85" spans="1:7" ht="12.75" customHeight="1" thickBot="1" x14ac:dyDescent="0.3">
      <c r="A85" s="1"/>
      <c r="B85" s="4"/>
      <c r="C85" s="8"/>
      <c r="D85" s="8"/>
      <c r="E85" s="8"/>
      <c r="F85" s="8"/>
      <c r="G85" s="9"/>
    </row>
    <row r="86" spans="1:7" ht="15.6" customHeight="1" thickBot="1" x14ac:dyDescent="0.3">
      <c r="A86" s="1"/>
      <c r="B86" s="39" t="s">
        <v>79</v>
      </c>
      <c r="C86" s="40"/>
      <c r="D86" s="40"/>
      <c r="E86" s="41"/>
      <c r="F86" s="29"/>
      <c r="G86" s="9"/>
    </row>
    <row r="87" spans="1:7" ht="11.25" customHeight="1" x14ac:dyDescent="0.25">
      <c r="B87" s="33" t="s">
        <v>78</v>
      </c>
      <c r="C87" s="34">
        <v>60</v>
      </c>
      <c r="D87" s="34">
        <v>70</v>
      </c>
      <c r="E87" s="35">
        <v>80</v>
      </c>
      <c r="F87" s="36"/>
      <c r="G87" s="37"/>
    </row>
    <row r="88" spans="1:7" ht="11.25" customHeight="1" thickBot="1" x14ac:dyDescent="0.3">
      <c r="B88" s="30" t="s">
        <v>77</v>
      </c>
      <c r="C88" s="31">
        <f>(G62/C87)</f>
        <v>24074.742125000001</v>
      </c>
      <c r="D88" s="31">
        <f>(G62/D87)</f>
        <v>20635.49325</v>
      </c>
      <c r="E88" s="38">
        <f>(G62/E87)</f>
        <v>18056.05659375</v>
      </c>
      <c r="F88" s="36"/>
      <c r="G88" s="37"/>
    </row>
    <row r="89" spans="1:7" ht="11.25" customHeight="1" x14ac:dyDescent="0.25">
      <c r="B89" s="7" t="s">
        <v>56</v>
      </c>
      <c r="C89" s="15"/>
      <c r="D89" s="15"/>
      <c r="E89" s="15"/>
      <c r="F89" s="15"/>
      <c r="G89" s="15"/>
    </row>
  </sheetData>
  <mergeCells count="10">
    <mergeCell ref="B86:E86"/>
    <mergeCell ref="E13:F13"/>
    <mergeCell ref="E11:F11"/>
    <mergeCell ref="E10:F10"/>
    <mergeCell ref="E9:F9"/>
    <mergeCell ref="E14:F14"/>
    <mergeCell ref="E15:F15"/>
    <mergeCell ref="B17:G17"/>
    <mergeCell ref="B75:D75"/>
    <mergeCell ref="E12:F12"/>
  </mergeCells>
  <pageMargins left="0.74803149606299213" right="0.74803149606299213" top="0.98425196850393704" bottom="0.98425196850393704" header="0" footer="0"/>
  <pageSetup paperSize="14" scale="98" fitToHeight="2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CCE2EACA9967499377E27C353E13D4" ma:contentTypeVersion="9" ma:contentTypeDescription="Crear nuevo documento." ma:contentTypeScope="" ma:versionID="2be5f4e365c2f9129324df30bc8a37f1">
  <xsd:schema xmlns:xsd="http://www.w3.org/2001/XMLSchema" xmlns:xs="http://www.w3.org/2001/XMLSchema" xmlns:p="http://schemas.microsoft.com/office/2006/metadata/properties" xmlns:ns3="c33bd1f9-3e5c-44a5-8f19-b580f34e7fd3" targetNamespace="http://schemas.microsoft.com/office/2006/metadata/properties" ma:root="true" ma:fieldsID="240c9d2b19e88e7271600d79ceef04b7" ns3:_="">
    <xsd:import namespace="c33bd1f9-3e5c-44a5-8f19-b580f34e7f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bd1f9-3e5c-44a5-8f19-b580f34e7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82F0E-1DC2-4724-A479-3452C65F0CE8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c33bd1f9-3e5c-44a5-8f19-b580f34e7fd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63ECB96-DA7F-4559-B58D-72D0C60DC8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E1A8B7-D6F6-4C6F-8E19-DAA1EC5E9E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3bd1f9-3e5c-44a5-8f19-b580f34e7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</vt:lpstr>
      <vt:lpstr>TRIGO!Área_de_impresión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2022-06-20T21:29:44Z</cp:lastPrinted>
  <dcterms:created xsi:type="dcterms:W3CDTF">2020-11-27T12:49:26Z</dcterms:created>
  <dcterms:modified xsi:type="dcterms:W3CDTF">2023-02-06T19:03:28Z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0x01010070CCE2EACA9967499377E27C353E13D4</vt:lpwstr>
  </property>
</Properties>
</file>