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hillan\"/>
    </mc:Choice>
  </mc:AlternateContent>
  <bookViews>
    <workbookView xWindow="0" yWindow="0" windowWidth="24000" windowHeight="9135"/>
  </bookViews>
  <sheets>
    <sheet name="ALFALF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24" i="1"/>
  <c r="G25" i="1"/>
  <c r="G26" i="1"/>
  <c r="G63" i="1"/>
  <c r="G64" i="1"/>
  <c r="C87" i="1" s="1"/>
  <c r="G37" i="1"/>
  <c r="G53" i="1"/>
  <c r="G56" i="1"/>
  <c r="G58" i="1"/>
  <c r="G55" i="1"/>
  <c r="G52" i="1"/>
  <c r="G49" i="1"/>
  <c r="G59" i="1" s="1"/>
  <c r="C86" i="1" s="1"/>
  <c r="G22" i="1"/>
  <c r="G27" i="1" s="1"/>
  <c r="G23" i="1"/>
  <c r="G21" i="1"/>
  <c r="G36" i="1"/>
  <c r="G51" i="1"/>
  <c r="G32" i="1"/>
  <c r="C84" i="1"/>
  <c r="G12" i="1"/>
  <c r="G69" i="1"/>
  <c r="G44" i="1" l="1"/>
  <c r="C85" i="1" s="1"/>
  <c r="C83" i="1"/>
  <c r="G66" i="1" l="1"/>
  <c r="G67" i="1" s="1"/>
  <c r="G68" i="1" s="1"/>
  <c r="C88" i="1" l="1"/>
  <c r="C89" i="1" s="1"/>
  <c r="D94" i="1"/>
  <c r="C94" i="1"/>
  <c r="E94" i="1"/>
  <c r="G70" i="1"/>
  <c r="D87" i="1" l="1"/>
  <c r="D86" i="1"/>
  <c r="D85" i="1"/>
  <c r="D83" i="1"/>
  <c r="D88" i="1"/>
  <c r="D89" i="1" l="1"/>
</calcChain>
</file>

<file path=xl/sharedStrings.xml><?xml version="1.0" encoding="utf-8"?>
<sst xmlns="http://schemas.openxmlformats.org/spreadsheetml/2006/main" count="161" uniqueCount="113">
  <si>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</si>
  <si>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</si>
  <si>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</si>
  <si>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</si>
  <si>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</si>
  <si>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</si>
  <si>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</si>
  <si>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</si>
  <si>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</si>
  <si>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</si>
  <si>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</si>
  <si>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</si>
  <si>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</si>
  <si>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</si>
  <si>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</si>
  <si>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</si>
  <si>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</si>
  <si>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</si>
  <si>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</si>
  <si>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</si>
  <si>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</si>
  <si>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</si>
  <si>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</si>
  <si>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</si>
  <si>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</si>
  <si>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</si>
  <si>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</si>
  <si>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</si>
  <si>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</si>
  <si>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</si>
  <si>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</si>
  <si>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</si>
  <si>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</si>
  <si>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</si>
  <si>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</si>
  <si>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</si>
  <si>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</si>
  <si>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</si>
  <si>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</si>
  <si>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</si>
  <si>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</si>
  <si>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</si>
  <si>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</si>
  <si>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</si>
  <si>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</si>
  <si>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</si>
  <si>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</si>
  <si>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</si>
  <si>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</si>
  <si>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</si>
  <si>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</si>
  <si>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</si>
  <si>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</si>
  <si>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</si>
  <si>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</si>
  <si>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</si>
  <si>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</si>
  <si>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CHILLÁN</t>
  </si>
  <si>
    <t>TODAS LAS COMUNAS DEL ÁREA</t>
  </si>
  <si>
    <t>MERCADO LOCAL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</si>
  <si>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</si>
  <si>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KG</t>
  </si>
  <si>
    <t>APLICACIÓN AGROQUÍMICOS</t>
  </si>
  <si>
    <t>RIEGO</t>
  </si>
  <si>
    <t>MEDIO</t>
  </si>
  <si>
    <t>JULIO</t>
  </si>
  <si>
    <t>IVA</t>
  </si>
  <si>
    <t>SIEMBRA</t>
  </si>
  <si>
    <t>JUNIO</t>
  </si>
  <si>
    <t>ABRIL</t>
  </si>
  <si>
    <t>LT</t>
  </si>
  <si>
    <t>SEQUÍA</t>
  </si>
  <si>
    <t>Cantidad /Colmena</t>
  </si>
  <si>
    <t xml:space="preserve">MARZO </t>
  </si>
  <si>
    <t>ALFALFA</t>
  </si>
  <si>
    <t>RENDIMIENTO (FARDOS/HA)</t>
  </si>
  <si>
    <t>PRECIO ESPERADO ($/FARDO)</t>
  </si>
  <si>
    <t>SEPTIEMBRE</t>
  </si>
  <si>
    <t>CONTROL DE MALEZAS</t>
  </si>
  <si>
    <t>OCTUBRE</t>
  </si>
  <si>
    <t>NOVIEMBRE-MARZO</t>
  </si>
  <si>
    <t>|</t>
  </si>
  <si>
    <t>PREPARACIÓN DE SUELO</t>
  </si>
  <si>
    <t>JULIO-AGOSTO</t>
  </si>
  <si>
    <t>COSECHA Y FLETE</t>
  </si>
  <si>
    <t>SEPTIEMBRE-MARZO</t>
  </si>
  <si>
    <t>FARDO</t>
  </si>
  <si>
    <t>OCTUBRE-MARZO</t>
  </si>
  <si>
    <t>ENFARDADO (CORTE E HILERADO)</t>
  </si>
  <si>
    <t>TROMPO (ENCALADO)</t>
  </si>
  <si>
    <t>FUMIGADORA (AGROQUÍMICOS)</t>
  </si>
  <si>
    <t>FUMIGADORA (BARBECHO QUÍMICO)</t>
  </si>
  <si>
    <t>AGOSTO</t>
  </si>
  <si>
    <t>ARADO VERTEDERA</t>
  </si>
  <si>
    <t>RASTRAJE LIVIANO</t>
  </si>
  <si>
    <t>VIBROCULTIVADOR</t>
  </si>
  <si>
    <t>SEMILLA</t>
  </si>
  <si>
    <t>SEMILLA RESIEMBRA</t>
  </si>
  <si>
    <t>ABRIL-MAYO</t>
  </si>
  <si>
    <t>AGOSTO-SEPTIEMBRE</t>
  </si>
  <si>
    <t>MURIATO DE POTASIO</t>
  </si>
  <si>
    <t>CARBONATO DE CALCIO</t>
  </si>
  <si>
    <t>SUPERFOSFATO TRIPLE</t>
  </si>
  <si>
    <t>HERBICIDA</t>
  </si>
  <si>
    <t>INSECTICIDA</t>
  </si>
  <si>
    <t>$/FARDO</t>
  </si>
  <si>
    <t>Rendimiento (FARDO/HA)</t>
  </si>
  <si>
    <t>Costo unitario (FARDO/HA (*)</t>
  </si>
  <si>
    <t>GRAMOXONE (Paraquat)</t>
  </si>
  <si>
    <t>WL 903</t>
  </si>
  <si>
    <t>PIVOT 100 SL</t>
  </si>
  <si>
    <t>TROYA 4 EC</t>
  </si>
  <si>
    <t>ESCENARIOS COSTO UNITARIO  ($/fardo)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</si>
</sst>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[$$-340A]#,##0"/>
  </numFmts>
  <fonts count="10" x14ac:knownFonts="1">
    <font>
      <sz val="11"/>
      <color indexed="8"/>
      <name val="Calibri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5">
    <xf numFmtId="0" fontId="0" fillId="0" borderId="0" xfId="0" applyFont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6" fillId="3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justify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49" fontId="6" fillId="3" borderId="49" xfId="0" applyNumberFormat="1" applyFont="1" applyFill="1" applyBorder="1" applyAlignment="1">
      <alignment horizontal="center" vertical="center" wrapText="1"/>
    </xf>
    <xf numFmtId="49" fontId="9" fillId="10" borderId="48" xfId="0" applyNumberFormat="1" applyFont="1" applyFill="1" applyBorder="1" applyAlignment="1">
      <alignment horizontal="center" vertical="center" wrapText="1"/>
    </xf>
    <xf numFmtId="0" fontId="9" fillId="10" borderId="48" xfId="0" applyNumberFormat="1" applyFont="1" applyFill="1" applyBorder="1" applyAlignment="1">
      <alignment horizontal="center" vertical="center" wrapText="1"/>
    </xf>
    <xf numFmtId="165" fontId="9" fillId="10" borderId="4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14" fontId="2" fillId="2" borderId="6" xfId="0" applyNumberFormat="1" applyFont="1" applyFill="1" applyBorder="1" applyAlignment="1">
      <alignment horizontal="right" vertical="center" wrapText="1"/>
    </xf>
    <xf numFmtId="14" fontId="2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165" fontId="3" fillId="3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49" fontId="9" fillId="10" borderId="48" xfId="0" applyNumberFormat="1" applyFont="1" applyFill="1" applyBorder="1" applyAlignment="1">
      <alignment horizontal="left" vertical="center" wrapText="1"/>
    </xf>
    <xf numFmtId="165" fontId="3" fillId="3" borderId="16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vertical="center" wrapText="1"/>
    </xf>
    <xf numFmtId="165" fontId="6" fillId="5" borderId="23" xfId="0" applyNumberFormat="1" applyFont="1" applyFill="1" applyBorder="1" applyAlignment="1">
      <alignment vertical="center" wrapText="1"/>
    </xf>
    <xf numFmtId="165" fontId="6" fillId="3" borderId="24" xfId="0" applyNumberFormat="1" applyFont="1" applyFill="1" applyBorder="1" applyAlignment="1">
      <alignment vertical="center" wrapText="1"/>
    </xf>
    <xf numFmtId="165" fontId="6" fillId="5" borderId="24" xfId="0" applyNumberFormat="1" applyFont="1" applyFill="1" applyBorder="1" applyAlignment="1">
      <alignment vertical="center" wrapText="1"/>
    </xf>
    <xf numFmtId="165" fontId="6" fillId="6" borderId="25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164" fontId="6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49" fontId="4" fillId="8" borderId="26" xfId="0" applyNumberFormat="1" applyFont="1" applyFill="1" applyBorder="1" applyAlignment="1">
      <alignment vertical="center" wrapText="1"/>
    </xf>
    <xf numFmtId="49" fontId="4" fillId="8" borderId="20" xfId="0" applyNumberFormat="1" applyFont="1" applyFill="1" applyBorder="1" applyAlignment="1">
      <alignment vertical="center" wrapText="1"/>
    </xf>
    <xf numFmtId="49" fontId="2" fillId="8" borderId="27" xfId="0" applyNumberFormat="1" applyFont="1" applyFill="1" applyBorder="1" applyAlignment="1">
      <alignment vertical="center" wrapText="1"/>
    </xf>
    <xf numFmtId="49" fontId="4" fillId="2" borderId="28" xfId="0" applyNumberFormat="1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9" fontId="2" fillId="2" borderId="29" xfId="0" applyNumberFormat="1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49" fontId="4" fillId="8" borderId="30" xfId="0" applyNumberFormat="1" applyFont="1" applyFill="1" applyBorder="1" applyAlignment="1">
      <alignment vertical="center" wrapText="1"/>
    </xf>
    <xf numFmtId="165" fontId="4" fillId="8" borderId="31" xfId="0" applyNumberFormat="1" applyFont="1" applyFill="1" applyBorder="1" applyAlignment="1">
      <alignment vertical="center" wrapText="1"/>
    </xf>
    <xf numFmtId="9" fontId="4" fillId="8" borderId="32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6" fillId="7" borderId="18" xfId="0" applyFont="1" applyFill="1" applyBorder="1" applyAlignment="1">
      <alignment vertical="center" wrapText="1"/>
    </xf>
    <xf numFmtId="49" fontId="4" fillId="8" borderId="44" xfId="0" applyNumberFormat="1" applyFont="1" applyFill="1" applyBorder="1" applyAlignment="1">
      <alignment vertical="center" wrapText="1"/>
    </xf>
    <xf numFmtId="1" fontId="4" fillId="8" borderId="45" xfId="0" applyNumberFormat="1" applyFont="1" applyFill="1" applyBorder="1" applyAlignment="1">
      <alignment vertical="center" wrapText="1"/>
    </xf>
    <xf numFmtId="1" fontId="4" fillId="8" borderId="46" xfId="0" applyNumberFormat="1" applyFont="1" applyFill="1" applyBorder="1" applyAlignment="1">
      <alignment vertical="center" wrapText="1"/>
    </xf>
    <xf numFmtId="0" fontId="4" fillId="7" borderId="19" xfId="0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5" fontId="2" fillId="2" borderId="48" xfId="0" applyNumberFormat="1" applyFont="1" applyFill="1" applyBorder="1" applyAlignment="1">
      <alignment vertical="center" wrapText="1"/>
    </xf>
    <xf numFmtId="49" fontId="2" fillId="10" borderId="48" xfId="0" applyNumberFormat="1" applyFont="1" applyFill="1" applyBorder="1" applyAlignment="1">
      <alignment horizontal="center" vertical="center" wrapText="1"/>
    </xf>
    <xf numFmtId="165" fontId="3" fillId="3" borderId="70" xfId="0" applyNumberFormat="1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right" vertical="center" wrapText="1"/>
    </xf>
    <xf numFmtId="165" fontId="9" fillId="10" borderId="48" xfId="0" applyNumberFormat="1" applyFont="1" applyFill="1" applyBorder="1" applyAlignment="1">
      <alignment horizontal="right" vertical="center" wrapText="1"/>
    </xf>
    <xf numFmtId="165" fontId="2" fillId="2" borderId="47" xfId="0" applyNumberFormat="1" applyFont="1" applyFill="1" applyBorder="1" applyAlignment="1">
      <alignment horizontal="right" vertical="center" wrapText="1"/>
    </xf>
    <xf numFmtId="165" fontId="2" fillId="2" borderId="48" xfId="0" applyNumberFormat="1" applyFont="1" applyFill="1" applyBorder="1" applyAlignment="1">
      <alignment horizontal="right" vertical="center" wrapText="1"/>
    </xf>
    <xf numFmtId="49" fontId="2" fillId="10" borderId="48" xfId="0" applyNumberFormat="1" applyFont="1" applyFill="1" applyBorder="1" applyAlignment="1">
      <alignment horizontal="left" vertical="center" wrapText="1"/>
    </xf>
    <xf numFmtId="165" fontId="2" fillId="2" borderId="72" xfId="0" applyNumberFormat="1" applyFont="1" applyFill="1" applyBorder="1" applyAlignment="1">
      <alignment horizontal="right" vertical="center" wrapText="1"/>
    </xf>
    <xf numFmtId="165" fontId="2" fillId="2" borderId="83" xfId="0" applyNumberFormat="1" applyFont="1" applyFill="1" applyBorder="1" applyAlignment="1">
      <alignment horizontal="right" vertical="center" wrapText="1"/>
    </xf>
    <xf numFmtId="49" fontId="2" fillId="10" borderId="6" xfId="0" applyNumberFormat="1" applyFont="1" applyFill="1" applyBorder="1" applyAlignment="1">
      <alignment vertical="center" wrapText="1"/>
    </xf>
    <xf numFmtId="49" fontId="2" fillId="10" borderId="6" xfId="0" applyNumberFormat="1" applyFont="1" applyFill="1" applyBorder="1" applyAlignment="1">
      <alignment horizontal="center" vertical="center" wrapText="1"/>
    </xf>
    <xf numFmtId="0" fontId="2" fillId="10" borderId="6" xfId="0" applyNumberFormat="1" applyFont="1" applyFill="1" applyBorder="1" applyAlignment="1">
      <alignment horizontal="center" vertical="center" wrapText="1"/>
    </xf>
    <xf numFmtId="49" fontId="2" fillId="10" borderId="47" xfId="0" applyNumberFormat="1" applyFont="1" applyFill="1" applyBorder="1" applyAlignment="1">
      <alignment vertical="center" wrapText="1"/>
    </xf>
    <xf numFmtId="49" fontId="2" fillId="10" borderId="47" xfId="0" applyNumberFormat="1" applyFont="1" applyFill="1" applyBorder="1" applyAlignment="1">
      <alignment horizontal="center" vertical="center" wrapText="1"/>
    </xf>
    <xf numFmtId="0" fontId="2" fillId="10" borderId="47" xfId="0" applyNumberFormat="1" applyFont="1" applyFill="1" applyBorder="1" applyAlignment="1">
      <alignment horizontal="center" vertical="center" wrapText="1"/>
    </xf>
    <xf numFmtId="49" fontId="2" fillId="10" borderId="47" xfId="0" applyNumberFormat="1" applyFont="1" applyFill="1" applyBorder="1" applyAlignment="1">
      <alignment horizontal="left" vertical="center" wrapText="1"/>
    </xf>
    <xf numFmtId="0" fontId="2" fillId="10" borderId="83" xfId="0" applyNumberFormat="1" applyFont="1" applyFill="1" applyBorder="1" applyAlignment="1">
      <alignment horizontal="center" vertical="center" wrapText="1"/>
    </xf>
    <xf numFmtId="49" fontId="2" fillId="10" borderId="83" xfId="0" applyNumberFormat="1" applyFont="1" applyFill="1" applyBorder="1" applyAlignment="1">
      <alignment horizontal="left" vertical="center" wrapText="1"/>
    </xf>
    <xf numFmtId="0" fontId="2" fillId="10" borderId="48" xfId="0" applyNumberFormat="1" applyFont="1" applyFill="1" applyBorder="1" applyAlignment="1">
      <alignment horizontal="center" vertical="center" wrapText="1"/>
    </xf>
    <xf numFmtId="0" fontId="2" fillId="10" borderId="48" xfId="0" applyNumberFormat="1" applyFont="1" applyFill="1" applyBorder="1" applyAlignment="1">
      <alignment vertical="center" wrapText="1"/>
    </xf>
    <xf numFmtId="0" fontId="2" fillId="10" borderId="72" xfId="0" applyNumberFormat="1" applyFont="1" applyFill="1" applyBorder="1" applyAlignment="1">
      <alignment horizontal="center" vertical="center" wrapText="1"/>
    </xf>
    <xf numFmtId="49" fontId="2" fillId="10" borderId="72" xfId="0" applyNumberFormat="1" applyFont="1" applyFill="1" applyBorder="1" applyAlignment="1">
      <alignment horizontal="left" vertical="center" wrapText="1"/>
    </xf>
    <xf numFmtId="49" fontId="2" fillId="10" borderId="84" xfId="0" applyNumberFormat="1" applyFont="1" applyFill="1" applyBorder="1" applyAlignment="1">
      <alignment horizontal="center"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10" borderId="86" xfId="0" applyNumberFormat="1" applyFont="1" applyFill="1" applyBorder="1" applyAlignment="1">
      <alignment horizontal="right" vertical="center" wrapText="1"/>
    </xf>
    <xf numFmtId="49" fontId="2" fillId="0" borderId="47" xfId="0" applyNumberFormat="1" applyFont="1" applyFill="1" applyBorder="1" applyAlignment="1">
      <alignment vertical="center" wrapText="1"/>
    </xf>
    <xf numFmtId="49" fontId="2" fillId="0" borderId="83" xfId="0" applyNumberFormat="1" applyFont="1" applyFill="1" applyBorder="1" applyAlignment="1">
      <alignment vertical="center" wrapText="1"/>
    </xf>
    <xf numFmtId="49" fontId="2" fillId="0" borderId="48" xfId="0" applyNumberFormat="1" applyFont="1" applyFill="1" applyBorder="1" applyAlignment="1">
      <alignment vertical="center" wrapText="1"/>
    </xf>
    <xf numFmtId="0" fontId="2" fillId="0" borderId="48" xfId="0" applyNumberFormat="1" applyFont="1" applyFill="1" applyBorder="1" applyAlignment="1">
      <alignment vertical="center" wrapText="1"/>
    </xf>
    <xf numFmtId="49" fontId="2" fillId="0" borderId="72" xfId="0" applyNumberFormat="1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165" fontId="2" fillId="0" borderId="48" xfId="0" applyNumberFormat="1" applyFont="1" applyFill="1" applyBorder="1" applyAlignment="1">
      <alignment horizontal="right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165" fontId="2" fillId="0" borderId="48" xfId="0" applyNumberFormat="1" applyFont="1" applyFill="1" applyBorder="1" applyAlignment="1">
      <alignment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165" fontId="2" fillId="0" borderId="47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6" fillId="5" borderId="54" xfId="0" applyNumberFormat="1" applyFont="1" applyFill="1" applyBorder="1" applyAlignment="1">
      <alignment horizontal="left" vertical="center" wrapText="1"/>
    </xf>
    <xf numFmtId="49" fontId="6" fillId="5" borderId="55" xfId="0" applyNumberFormat="1" applyFont="1" applyFill="1" applyBorder="1" applyAlignment="1">
      <alignment horizontal="left" vertical="center" wrapText="1"/>
    </xf>
    <xf numFmtId="49" fontId="6" fillId="5" borderId="56" xfId="0" applyNumberFormat="1" applyFont="1" applyFill="1" applyBorder="1" applyAlignment="1">
      <alignment horizontal="left" vertical="center" wrapText="1"/>
    </xf>
    <xf numFmtId="49" fontId="6" fillId="5" borderId="59" xfId="0" applyNumberFormat="1" applyFont="1" applyFill="1" applyBorder="1" applyAlignment="1">
      <alignment horizontal="left" vertical="center" wrapText="1"/>
    </xf>
    <xf numFmtId="49" fontId="6" fillId="5" borderId="60" xfId="0" applyNumberFormat="1" applyFont="1" applyFill="1" applyBorder="1" applyAlignment="1">
      <alignment horizontal="left" vertical="center" wrapText="1"/>
    </xf>
    <xf numFmtId="49" fontId="6" fillId="5" borderId="61" xfId="0" applyNumberFormat="1" applyFont="1" applyFill="1" applyBorder="1" applyAlignment="1">
      <alignment horizontal="left" vertical="center" wrapText="1"/>
    </xf>
    <xf numFmtId="49" fontId="2" fillId="2" borderId="39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left" vertical="center" wrapText="1"/>
    </xf>
    <xf numFmtId="49" fontId="2" fillId="2" borderId="40" xfId="0" applyNumberFormat="1" applyFont="1" applyFill="1" applyBorder="1" applyAlignment="1">
      <alignment horizontal="left" vertical="center" wrapText="1"/>
    </xf>
    <xf numFmtId="49" fontId="3" fillId="3" borderId="73" xfId="0" applyNumberFormat="1" applyFont="1" applyFill="1" applyBorder="1" applyAlignment="1">
      <alignment horizontal="left" vertical="center" wrapText="1"/>
    </xf>
    <xf numFmtId="49" fontId="3" fillId="3" borderId="64" xfId="0" applyNumberFormat="1" applyFont="1" applyFill="1" applyBorder="1" applyAlignment="1">
      <alignment horizontal="left" vertical="center" wrapText="1"/>
    </xf>
    <xf numFmtId="49" fontId="3" fillId="3" borderId="65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49" fontId="6" fillId="5" borderId="63" xfId="0" applyNumberFormat="1" applyFont="1" applyFill="1" applyBorder="1" applyAlignment="1">
      <alignment horizontal="left" vertical="center" wrapText="1"/>
    </xf>
    <xf numFmtId="49" fontId="6" fillId="5" borderId="64" xfId="0" applyNumberFormat="1" applyFont="1" applyFill="1" applyBorder="1" applyAlignment="1">
      <alignment horizontal="left" vertical="center" wrapText="1"/>
    </xf>
    <xf numFmtId="49" fontId="6" fillId="5" borderId="65" xfId="0" applyNumberFormat="1" applyFont="1" applyFill="1" applyBorder="1" applyAlignment="1">
      <alignment horizontal="left" vertical="center" wrapText="1"/>
    </xf>
    <xf numFmtId="49" fontId="6" fillId="3" borderId="66" xfId="0" applyNumberFormat="1" applyFont="1" applyFill="1" applyBorder="1" applyAlignment="1">
      <alignment horizontal="left" vertical="center" wrapText="1"/>
    </xf>
    <xf numFmtId="49" fontId="6" fillId="3" borderId="57" xfId="0" applyNumberFormat="1" applyFont="1" applyFill="1" applyBorder="1" applyAlignment="1">
      <alignment horizontal="left" vertical="center" wrapText="1"/>
    </xf>
    <xf numFmtId="49" fontId="6" fillId="3" borderId="58" xfId="0" applyNumberFormat="1" applyFont="1" applyFill="1" applyBorder="1" applyAlignment="1">
      <alignment horizontal="left" vertical="center" wrapText="1"/>
    </xf>
    <xf numFmtId="49" fontId="6" fillId="5" borderId="66" xfId="0" applyNumberFormat="1" applyFont="1" applyFill="1" applyBorder="1" applyAlignment="1">
      <alignment horizontal="left" vertical="center" wrapText="1"/>
    </xf>
    <xf numFmtId="49" fontId="6" fillId="5" borderId="57" xfId="0" applyNumberFormat="1" applyFont="1" applyFill="1" applyBorder="1" applyAlignment="1">
      <alignment horizontal="left" vertical="center" wrapText="1"/>
    </xf>
    <xf numFmtId="49" fontId="6" fillId="5" borderId="58" xfId="0" applyNumberFormat="1" applyFont="1" applyFill="1" applyBorder="1" applyAlignment="1">
      <alignment horizontal="left" vertical="center" wrapText="1"/>
    </xf>
    <xf numFmtId="49" fontId="6" fillId="5" borderId="67" xfId="0" applyNumberFormat="1" applyFont="1" applyFill="1" applyBorder="1" applyAlignment="1">
      <alignment horizontal="left" vertical="center" wrapText="1"/>
    </xf>
    <xf numFmtId="49" fontId="6" fillId="5" borderId="68" xfId="0" applyNumberFormat="1" applyFont="1" applyFill="1" applyBorder="1" applyAlignment="1">
      <alignment horizontal="left" vertical="center" wrapText="1"/>
    </xf>
    <xf numFmtId="49" fontId="6" fillId="5" borderId="69" xfId="0" applyNumberFormat="1" applyFont="1" applyFill="1" applyBorder="1" applyAlignment="1">
      <alignment horizontal="left" vertical="center" wrapText="1"/>
    </xf>
    <xf numFmtId="49" fontId="3" fillId="3" borderId="74" xfId="0" applyNumberFormat="1" applyFont="1" applyFill="1" applyBorder="1" applyAlignment="1">
      <alignment horizontal="left" vertical="center" wrapText="1"/>
    </xf>
    <xf numFmtId="49" fontId="3" fillId="3" borderId="75" xfId="0" applyNumberFormat="1" applyFont="1" applyFill="1" applyBorder="1" applyAlignment="1">
      <alignment horizontal="left" vertical="center" wrapText="1"/>
    </xf>
    <xf numFmtId="49" fontId="3" fillId="3" borderId="76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50" xfId="0" applyNumberFormat="1" applyFont="1" applyFill="1" applyBorder="1" applyAlignment="1">
      <alignment horizontal="left" vertical="center" wrapText="1"/>
    </xf>
    <xf numFmtId="49" fontId="2" fillId="2" borderId="51" xfId="0" applyNumberFormat="1" applyFont="1" applyFill="1" applyBorder="1" applyAlignment="1">
      <alignment horizontal="left" vertical="center" wrapText="1"/>
    </xf>
    <xf numFmtId="49" fontId="2" fillId="2" borderId="41" xfId="0" applyNumberFormat="1" applyFont="1" applyFill="1" applyBorder="1" applyAlignment="1">
      <alignment horizontal="left" vertical="center" wrapText="1"/>
    </xf>
    <xf numFmtId="49" fontId="2" fillId="2" borderId="42" xfId="0" applyNumberFormat="1" applyFont="1" applyFill="1" applyBorder="1" applyAlignment="1">
      <alignment horizontal="left" vertical="center" wrapText="1"/>
    </xf>
    <xf numFmtId="49" fontId="2" fillId="2" borderId="43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38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5" fillId="9" borderId="52" xfId="0" applyNumberFormat="1" applyFont="1" applyFill="1" applyBorder="1" applyAlignment="1">
      <alignment horizontal="center" vertical="center" wrapText="1"/>
    </xf>
    <xf numFmtId="49" fontId="5" fillId="9" borderId="42" xfId="0" applyNumberFormat="1" applyFont="1" applyFill="1" applyBorder="1" applyAlignment="1">
      <alignment horizontal="center" vertical="center" wrapText="1"/>
    </xf>
    <xf numFmtId="49" fontId="5" fillId="9" borderId="53" xfId="0" applyNumberFormat="1" applyFont="1" applyFill="1" applyBorder="1" applyAlignment="1">
      <alignment horizontal="center" vertical="center" wrapText="1"/>
    </xf>
    <xf numFmtId="49" fontId="5" fillId="9" borderId="33" xfId="0" applyNumberFormat="1" applyFont="1" applyFill="1" applyBorder="1" applyAlignment="1">
      <alignment horizontal="center" vertical="center" wrapText="1"/>
    </xf>
    <xf numFmtId="49" fontId="5" fillId="9" borderId="34" xfId="0" applyNumberFormat="1" applyFont="1" applyFill="1" applyBorder="1" applyAlignment="1">
      <alignment horizontal="center" vertical="center" wrapText="1"/>
    </xf>
    <xf numFmtId="49" fontId="5" fillId="9" borderId="35" xfId="0" applyNumberFormat="1" applyFont="1" applyFill="1" applyBorder="1" applyAlignment="1">
      <alignment horizontal="center" vertical="center" wrapText="1"/>
    </xf>
    <xf numFmtId="165" fontId="4" fillId="0" borderId="85" xfId="0" applyNumberFormat="1" applyFont="1" applyFill="1" applyBorder="1" applyAlignment="1">
      <alignment horizontal="left" vertical="center" wrapText="1"/>
    </xf>
    <xf numFmtId="165" fontId="4" fillId="0" borderId="19" xfId="0" applyNumberFormat="1" applyFont="1" applyFill="1" applyBorder="1" applyAlignment="1">
      <alignment horizontal="left" vertical="center" wrapText="1"/>
    </xf>
    <xf numFmtId="165" fontId="4" fillId="0" borderId="71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left"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49" fontId="4" fillId="0" borderId="78" xfId="0" applyNumberFormat="1" applyFont="1" applyFill="1" applyBorder="1" applyAlignment="1">
      <alignment horizontal="left" vertical="center" wrapText="1"/>
    </xf>
    <xf numFmtId="49" fontId="4" fillId="0" borderId="79" xfId="0" applyNumberFormat="1" applyFont="1" applyFill="1" applyBorder="1" applyAlignment="1">
      <alignment horizontal="left" vertical="center" wrapText="1"/>
    </xf>
    <xf numFmtId="49" fontId="4" fillId="0" borderId="80" xfId="0" applyNumberFormat="1" applyFont="1" applyFill="1" applyBorder="1" applyAlignment="1">
      <alignment horizontal="left" vertical="center" wrapText="1"/>
    </xf>
    <xf numFmtId="49" fontId="4" fillId="0" borderId="81" xfId="0" applyNumberFormat="1" applyFont="1" applyFill="1" applyBorder="1" applyAlignment="1">
      <alignment horizontal="left" vertical="center" wrapText="1"/>
    </xf>
    <xf numFmtId="49" fontId="4" fillId="0" borderId="8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E43" sqref="E43"/>
    </sheetView>
  </sheetViews>
  <sheetFormatPr baseColWidth="10" defaultColWidth="10.85546875" defaultRowHeight="11.25" customHeight="1" x14ac:dyDescent="0.25"/>
  <cols>
    <col min="1" max="1" width="4.42578125" style="14" customWidth="1"/>
    <col min="2" max="2" width="20.42578125" style="14" customWidth="1"/>
    <col min="3" max="3" width="17.5703125" style="14" customWidth="1"/>
    <col min="4" max="4" width="9.42578125" style="14" customWidth="1"/>
    <col min="5" max="5" width="16.5703125" style="14" customWidth="1"/>
    <col min="6" max="6" width="11" style="14" customWidth="1"/>
    <col min="7" max="7" width="15.7109375" style="14" customWidth="1"/>
    <col min="8" max="255" width="10.85546875" style="14" customWidth="1"/>
    <col min="256" max="16384" width="10.85546875" style="15"/>
  </cols>
  <sheetData>
    <row r="1" spans="1:7" ht="15" customHeight="1" x14ac:dyDescent="0.25">
      <c r="A1" s="13"/>
      <c r="B1" s="13"/>
      <c r="C1" s="13"/>
      <c r="D1" s="13"/>
      <c r="E1" s="13"/>
      <c r="F1" s="13"/>
      <c r="G1" s="13"/>
    </row>
    <row r="2" spans="1:7" ht="15" customHeight="1" x14ac:dyDescent="0.25">
      <c r="A2" s="13"/>
      <c r="B2" s="13"/>
      <c r="C2" s="13"/>
      <c r="D2" s="13"/>
      <c r="E2" s="13"/>
      <c r="F2" s="13"/>
      <c r="G2" s="13"/>
    </row>
    <row r="3" spans="1:7" ht="15" customHeight="1" x14ac:dyDescent="0.25">
      <c r="A3" s="13"/>
      <c r="B3" s="13"/>
      <c r="C3" s="13"/>
      <c r="D3" s="13"/>
      <c r="E3" s="13"/>
      <c r="F3" s="13"/>
      <c r="G3" s="13"/>
    </row>
    <row r="4" spans="1:7" ht="15" customHeight="1" x14ac:dyDescent="0.25">
      <c r="A4" s="13"/>
      <c r="B4" s="13"/>
      <c r="C4" s="13"/>
      <c r="D4" s="13"/>
      <c r="E4" s="13"/>
      <c r="F4" s="13"/>
      <c r="G4" s="13"/>
    </row>
    <row r="5" spans="1:7" ht="15" customHeight="1" x14ac:dyDescent="0.25">
      <c r="A5" s="13"/>
      <c r="B5" s="13"/>
      <c r="C5" s="13"/>
      <c r="D5" s="13"/>
      <c r="E5" s="13"/>
      <c r="F5" s="13"/>
      <c r="G5" s="13"/>
    </row>
    <row r="6" spans="1:7" ht="15" customHeight="1" x14ac:dyDescent="0.25">
      <c r="A6" s="13"/>
      <c r="B6" s="13"/>
      <c r="C6" s="13"/>
      <c r="D6" s="13"/>
      <c r="E6" s="13"/>
      <c r="F6" s="13"/>
      <c r="G6" s="13"/>
    </row>
    <row r="7" spans="1:7" ht="15" customHeight="1" x14ac:dyDescent="0.25">
      <c r="A7" s="13"/>
      <c r="B7" s="13"/>
      <c r="C7" s="13"/>
      <c r="D7" s="13"/>
      <c r="E7" s="13"/>
      <c r="F7" s="13"/>
      <c r="G7" s="13"/>
    </row>
    <row r="8" spans="1:7" ht="15" customHeight="1" x14ac:dyDescent="0.25">
      <c r="A8" s="13"/>
      <c r="B8" s="16"/>
      <c r="C8" s="17"/>
      <c r="D8" s="13"/>
      <c r="E8" s="17"/>
      <c r="F8" s="17"/>
      <c r="G8" s="17"/>
    </row>
    <row r="9" spans="1:7" x14ac:dyDescent="0.25">
      <c r="A9" s="18"/>
      <c r="B9" s="3" t="s">
        <v>0</v>
      </c>
      <c r="C9" s="2" t="s">
        <v>74</v>
      </c>
      <c r="D9" s="19"/>
      <c r="E9" s="146" t="s">
        <v>75</v>
      </c>
      <c r="F9" s="147"/>
      <c r="G9" s="20">
        <v>800</v>
      </c>
    </row>
    <row r="10" spans="1:7" x14ac:dyDescent="0.25">
      <c r="A10" s="18"/>
      <c r="B10" s="1" t="s">
        <v>1</v>
      </c>
      <c r="C10" s="2" t="s">
        <v>109</v>
      </c>
      <c r="D10" s="19"/>
      <c r="E10" s="112" t="s">
        <v>2</v>
      </c>
      <c r="F10" s="113"/>
      <c r="G10" s="2" t="s">
        <v>69</v>
      </c>
    </row>
    <row r="11" spans="1:7" x14ac:dyDescent="0.25">
      <c r="A11" s="18"/>
      <c r="B11" s="1" t="s">
        <v>3</v>
      </c>
      <c r="C11" s="2" t="s">
        <v>64</v>
      </c>
      <c r="D11" s="19"/>
      <c r="E11" s="112" t="s">
        <v>76</v>
      </c>
      <c r="F11" s="113"/>
      <c r="G11" s="101">
        <v>5000</v>
      </c>
    </row>
    <row r="12" spans="1:7" ht="11.25" customHeight="1" x14ac:dyDescent="0.25">
      <c r="A12" s="18"/>
      <c r="B12" s="1" t="s">
        <v>4</v>
      </c>
      <c r="C12" s="2" t="s">
        <v>56</v>
      </c>
      <c r="D12" s="19"/>
      <c r="E12" s="148" t="s">
        <v>5</v>
      </c>
      <c r="F12" s="149"/>
      <c r="G12" s="8">
        <f>(G9*G11)</f>
        <v>4000000</v>
      </c>
    </row>
    <row r="13" spans="1:7" x14ac:dyDescent="0.25">
      <c r="A13" s="18"/>
      <c r="B13" s="1" t="s">
        <v>6</v>
      </c>
      <c r="C13" s="2" t="s">
        <v>57</v>
      </c>
      <c r="D13" s="19"/>
      <c r="E13" s="112" t="s">
        <v>7</v>
      </c>
      <c r="F13" s="113"/>
      <c r="G13" s="2" t="s">
        <v>59</v>
      </c>
    </row>
    <row r="14" spans="1:7" ht="21.75" customHeight="1" x14ac:dyDescent="0.25">
      <c r="A14" s="18"/>
      <c r="B14" s="1" t="s">
        <v>8</v>
      </c>
      <c r="C14" s="73" t="s">
        <v>58</v>
      </c>
      <c r="D14" s="19"/>
      <c r="E14" s="112" t="s">
        <v>9</v>
      </c>
      <c r="F14" s="113"/>
      <c r="G14" s="2" t="s">
        <v>73</v>
      </c>
    </row>
    <row r="15" spans="1:7" ht="25.5" customHeight="1" x14ac:dyDescent="0.25">
      <c r="A15" s="18"/>
      <c r="B15" s="1" t="s">
        <v>10</v>
      </c>
      <c r="C15" s="21">
        <v>44228</v>
      </c>
      <c r="D15" s="19"/>
      <c r="E15" s="112" t="s">
        <v>11</v>
      </c>
      <c r="F15" s="113"/>
      <c r="G15" s="2" t="s">
        <v>71</v>
      </c>
    </row>
    <row r="16" spans="1:7" ht="12" customHeight="1" x14ac:dyDescent="0.25">
      <c r="A16" s="13"/>
      <c r="B16" s="4"/>
      <c r="C16" s="22"/>
      <c r="D16" s="17"/>
      <c r="E16" s="23"/>
      <c r="F16" s="23"/>
      <c r="G16" s="5"/>
    </row>
    <row r="17" spans="1:7" ht="12" customHeight="1" x14ac:dyDescent="0.25">
      <c r="A17" s="24"/>
      <c r="B17" s="114" t="s">
        <v>12</v>
      </c>
      <c r="C17" s="115"/>
      <c r="D17" s="115"/>
      <c r="E17" s="115"/>
      <c r="F17" s="115"/>
      <c r="G17" s="115"/>
    </row>
    <row r="18" spans="1:7" ht="12" customHeight="1" x14ac:dyDescent="0.25">
      <c r="A18" s="13"/>
      <c r="B18" s="25"/>
      <c r="C18" s="26"/>
      <c r="D18" s="26"/>
      <c r="E18" s="26"/>
      <c r="F18" s="27"/>
      <c r="G18" s="27"/>
    </row>
    <row r="19" spans="1:7" ht="12" customHeight="1" x14ac:dyDescent="0.25">
      <c r="A19" s="18"/>
      <c r="B19" s="116" t="s">
        <v>13</v>
      </c>
      <c r="C19" s="117"/>
      <c r="D19" s="117"/>
      <c r="E19" s="117"/>
      <c r="F19" s="117"/>
      <c r="G19" s="118"/>
    </row>
    <row r="20" spans="1:7" ht="24" customHeight="1" x14ac:dyDescent="0.25">
      <c r="A20" s="24"/>
      <c r="B20" s="6" t="s">
        <v>14</v>
      </c>
      <c r="C20" s="6" t="s">
        <v>15</v>
      </c>
      <c r="D20" s="6" t="s">
        <v>16</v>
      </c>
      <c r="E20" s="6" t="s">
        <v>17</v>
      </c>
      <c r="F20" s="6" t="s">
        <v>18</v>
      </c>
      <c r="G20" s="6" t="s">
        <v>19</v>
      </c>
    </row>
    <row r="21" spans="1:7" x14ac:dyDescent="0.25">
      <c r="A21" s="24"/>
      <c r="B21" s="80" t="s">
        <v>82</v>
      </c>
      <c r="C21" s="81" t="s">
        <v>20</v>
      </c>
      <c r="D21" s="82">
        <v>0.5</v>
      </c>
      <c r="E21" s="80" t="s">
        <v>83</v>
      </c>
      <c r="F21" s="8">
        <v>15000</v>
      </c>
      <c r="G21" s="8">
        <f>(D21*F21)</f>
        <v>7500</v>
      </c>
    </row>
    <row r="22" spans="1:7" x14ac:dyDescent="0.25">
      <c r="A22" s="24"/>
      <c r="B22" s="80" t="s">
        <v>67</v>
      </c>
      <c r="C22" s="81" t="s">
        <v>20</v>
      </c>
      <c r="D22" s="82">
        <v>0.3</v>
      </c>
      <c r="E22" s="80" t="s">
        <v>77</v>
      </c>
      <c r="F22" s="8">
        <v>15000</v>
      </c>
      <c r="G22" s="8">
        <f t="shared" ref="G22:G26" si="0">(D22*F22)</f>
        <v>4500</v>
      </c>
    </row>
    <row r="23" spans="1:7" x14ac:dyDescent="0.25">
      <c r="A23" s="24"/>
      <c r="B23" s="80" t="s">
        <v>62</v>
      </c>
      <c r="C23" s="81" t="s">
        <v>20</v>
      </c>
      <c r="D23" s="82">
        <v>6</v>
      </c>
      <c r="E23" s="80" t="s">
        <v>77</v>
      </c>
      <c r="F23" s="8">
        <v>15000</v>
      </c>
      <c r="G23" s="75">
        <f t="shared" si="0"/>
        <v>90000</v>
      </c>
    </row>
    <row r="24" spans="1:7" x14ac:dyDescent="0.25">
      <c r="A24" s="35"/>
      <c r="B24" s="80" t="s">
        <v>78</v>
      </c>
      <c r="C24" s="81" t="s">
        <v>20</v>
      </c>
      <c r="D24" s="82">
        <v>1</v>
      </c>
      <c r="E24" s="80" t="s">
        <v>79</v>
      </c>
      <c r="F24" s="8">
        <v>15000</v>
      </c>
      <c r="G24" s="75">
        <f t="shared" si="0"/>
        <v>15000</v>
      </c>
    </row>
    <row r="25" spans="1:7" x14ac:dyDescent="0.25">
      <c r="A25" s="35"/>
      <c r="B25" s="83" t="s">
        <v>63</v>
      </c>
      <c r="C25" s="84" t="s">
        <v>20</v>
      </c>
      <c r="D25" s="85">
        <v>6</v>
      </c>
      <c r="E25" s="83" t="s">
        <v>85</v>
      </c>
      <c r="F25" s="8">
        <v>15000</v>
      </c>
      <c r="G25" s="75">
        <f t="shared" si="0"/>
        <v>90000</v>
      </c>
    </row>
    <row r="26" spans="1:7" x14ac:dyDescent="0.25">
      <c r="A26" s="35"/>
      <c r="B26" s="80" t="s">
        <v>84</v>
      </c>
      <c r="C26" s="81" t="s">
        <v>20</v>
      </c>
      <c r="D26" s="82">
        <v>1</v>
      </c>
      <c r="E26" s="80" t="s">
        <v>87</v>
      </c>
      <c r="F26" s="8">
        <v>15000</v>
      </c>
      <c r="G26" s="75">
        <f t="shared" si="0"/>
        <v>15000</v>
      </c>
    </row>
    <row r="27" spans="1:7" ht="12.75" customHeight="1" x14ac:dyDescent="0.25">
      <c r="A27" s="24"/>
      <c r="B27" s="143" t="s">
        <v>81</v>
      </c>
      <c r="C27" s="144"/>
      <c r="D27" s="144"/>
      <c r="E27" s="144"/>
      <c r="F27" s="145"/>
      <c r="G27" s="28">
        <f>SUM(G21:G26)</f>
        <v>222000</v>
      </c>
    </row>
    <row r="28" spans="1:7" ht="12" customHeight="1" x14ac:dyDescent="0.25">
      <c r="A28" s="13"/>
      <c r="B28" s="25"/>
      <c r="C28" s="27"/>
      <c r="D28" s="27"/>
      <c r="E28" s="27"/>
      <c r="F28" s="29"/>
      <c r="G28" s="29"/>
    </row>
    <row r="29" spans="1:7" ht="12" customHeight="1" x14ac:dyDescent="0.25">
      <c r="A29" s="18"/>
      <c r="B29" s="119" t="s">
        <v>21</v>
      </c>
      <c r="C29" s="120"/>
      <c r="D29" s="120"/>
      <c r="E29" s="120"/>
      <c r="F29" s="120"/>
      <c r="G29" s="121"/>
    </row>
    <row r="30" spans="1:7" ht="24" customHeight="1" x14ac:dyDescent="0.25">
      <c r="A30" s="18"/>
      <c r="B30" s="9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</row>
    <row r="31" spans="1:7" x14ac:dyDescent="0.25">
      <c r="A31" s="35"/>
      <c r="B31" s="70"/>
      <c r="C31" s="71"/>
      <c r="D31" s="71"/>
      <c r="E31" s="72"/>
      <c r="F31" s="67"/>
      <c r="G31" s="67"/>
    </row>
    <row r="32" spans="1:7" ht="12" customHeight="1" x14ac:dyDescent="0.25">
      <c r="A32" s="18"/>
      <c r="B32" s="125" t="s">
        <v>22</v>
      </c>
      <c r="C32" s="126"/>
      <c r="D32" s="126"/>
      <c r="E32" s="126"/>
      <c r="F32" s="127"/>
      <c r="G32" s="69">
        <f>SUM(G31:G31)</f>
        <v>0</v>
      </c>
    </row>
    <row r="33" spans="1:11" ht="12" customHeight="1" x14ac:dyDescent="0.25">
      <c r="A33" s="13"/>
      <c r="B33" s="30"/>
      <c r="C33" s="31"/>
      <c r="D33" s="31"/>
      <c r="E33" s="31"/>
      <c r="F33" s="32"/>
      <c r="G33" s="32"/>
    </row>
    <row r="34" spans="1:11" ht="12" customHeight="1" x14ac:dyDescent="0.25">
      <c r="A34" s="18"/>
      <c r="B34" s="119" t="s">
        <v>23</v>
      </c>
      <c r="C34" s="120"/>
      <c r="D34" s="120"/>
      <c r="E34" s="120"/>
      <c r="F34" s="120"/>
      <c r="G34" s="121"/>
    </row>
    <row r="35" spans="1:11" ht="24" customHeight="1" x14ac:dyDescent="0.25">
      <c r="A35" s="18"/>
      <c r="B35" s="7" t="s">
        <v>14</v>
      </c>
      <c r="C35" s="7" t="s">
        <v>15</v>
      </c>
      <c r="D35" s="7" t="s">
        <v>16</v>
      </c>
      <c r="E35" s="7" t="s">
        <v>17</v>
      </c>
      <c r="F35" s="7" t="s">
        <v>18</v>
      </c>
      <c r="G35" s="7" t="s">
        <v>19</v>
      </c>
    </row>
    <row r="36" spans="1:11" ht="22.5" x14ac:dyDescent="0.25">
      <c r="A36" s="24"/>
      <c r="B36" s="96" t="s">
        <v>90</v>
      </c>
      <c r="C36" s="84" t="s">
        <v>24</v>
      </c>
      <c r="D36" s="85">
        <v>0.25</v>
      </c>
      <c r="E36" s="86" t="s">
        <v>65</v>
      </c>
      <c r="F36" s="75">
        <v>160000</v>
      </c>
      <c r="G36" s="75">
        <f>F36*D36</f>
        <v>40000</v>
      </c>
    </row>
    <row r="37" spans="1:11" ht="22.5" x14ac:dyDescent="0.25">
      <c r="A37" s="35"/>
      <c r="B37" s="97" t="s">
        <v>91</v>
      </c>
      <c r="C37" s="84" t="s">
        <v>24</v>
      </c>
      <c r="D37" s="87">
        <v>0.125</v>
      </c>
      <c r="E37" s="88" t="s">
        <v>65</v>
      </c>
      <c r="F37" s="79">
        <v>160000</v>
      </c>
      <c r="G37" s="75">
        <f t="shared" ref="G37:G43" si="1">F37*D37</f>
        <v>20000</v>
      </c>
    </row>
    <row r="38" spans="1:11" x14ac:dyDescent="0.25">
      <c r="A38" s="35"/>
      <c r="B38" s="98" t="s">
        <v>67</v>
      </c>
      <c r="C38" s="68" t="s">
        <v>24</v>
      </c>
      <c r="D38" s="89">
        <v>0.125</v>
      </c>
      <c r="E38" s="77" t="s">
        <v>92</v>
      </c>
      <c r="F38" s="76">
        <v>320000</v>
      </c>
      <c r="G38" s="75">
        <f t="shared" si="1"/>
        <v>40000</v>
      </c>
    </row>
    <row r="39" spans="1:11" ht="11.25" customHeight="1" x14ac:dyDescent="0.25">
      <c r="B39" s="99" t="s">
        <v>93</v>
      </c>
      <c r="C39" s="68" t="s">
        <v>24</v>
      </c>
      <c r="D39" s="89">
        <v>0.125</v>
      </c>
      <c r="E39" s="90" t="s">
        <v>92</v>
      </c>
      <c r="F39" s="94">
        <v>480000</v>
      </c>
      <c r="G39" s="75">
        <f t="shared" si="1"/>
        <v>60000</v>
      </c>
    </row>
    <row r="40" spans="1:11" x14ac:dyDescent="0.25">
      <c r="A40" s="35"/>
      <c r="B40" s="100" t="s">
        <v>89</v>
      </c>
      <c r="C40" s="68" t="s">
        <v>24</v>
      </c>
      <c r="D40" s="91">
        <v>0.125</v>
      </c>
      <c r="E40" s="92" t="s">
        <v>92</v>
      </c>
      <c r="F40" s="78">
        <v>120000</v>
      </c>
      <c r="G40" s="75">
        <f t="shared" si="1"/>
        <v>15000</v>
      </c>
    </row>
    <row r="41" spans="1:11" x14ac:dyDescent="0.25">
      <c r="A41" s="35"/>
      <c r="B41" s="98" t="s">
        <v>94</v>
      </c>
      <c r="C41" s="68" t="s">
        <v>24</v>
      </c>
      <c r="D41" s="89">
        <v>0.125</v>
      </c>
      <c r="E41" s="77" t="s">
        <v>92</v>
      </c>
      <c r="F41" s="76">
        <v>320000</v>
      </c>
      <c r="G41" s="75">
        <f t="shared" si="1"/>
        <v>40000</v>
      </c>
    </row>
    <row r="42" spans="1:11" x14ac:dyDescent="0.25">
      <c r="A42" s="35"/>
      <c r="B42" s="98" t="s">
        <v>95</v>
      </c>
      <c r="C42" s="68" t="s">
        <v>24</v>
      </c>
      <c r="D42" s="89">
        <v>0.125</v>
      </c>
      <c r="E42" s="77" t="s">
        <v>92</v>
      </c>
      <c r="F42" s="76">
        <v>280000</v>
      </c>
      <c r="G42" s="75">
        <f t="shared" si="1"/>
        <v>35000</v>
      </c>
    </row>
    <row r="43" spans="1:11" ht="22.5" x14ac:dyDescent="0.25">
      <c r="A43" s="35"/>
      <c r="B43" s="100" t="s">
        <v>88</v>
      </c>
      <c r="C43" s="93" t="s">
        <v>86</v>
      </c>
      <c r="D43" s="91">
        <v>100</v>
      </c>
      <c r="E43" s="92" t="s">
        <v>80</v>
      </c>
      <c r="F43" s="76">
        <v>6400</v>
      </c>
      <c r="G43" s="95">
        <f t="shared" si="1"/>
        <v>640000</v>
      </c>
    </row>
    <row r="44" spans="1:11" ht="11.25" customHeight="1" x14ac:dyDescent="0.25">
      <c r="A44" s="18"/>
      <c r="B44" s="128" t="s">
        <v>25</v>
      </c>
      <c r="C44" s="129"/>
      <c r="D44" s="129"/>
      <c r="E44" s="129"/>
      <c r="F44" s="130"/>
      <c r="G44" s="69">
        <f>SUM(G36:G43)</f>
        <v>890000</v>
      </c>
    </row>
    <row r="45" spans="1:11" ht="12" customHeight="1" x14ac:dyDescent="0.25">
      <c r="A45" s="13"/>
      <c r="B45" s="30"/>
      <c r="C45" s="31"/>
      <c r="D45" s="31"/>
      <c r="E45" s="31"/>
      <c r="F45" s="32"/>
      <c r="G45" s="32"/>
    </row>
    <row r="46" spans="1:11" ht="12" customHeight="1" x14ac:dyDescent="0.25">
      <c r="A46" s="18"/>
      <c r="B46" s="119" t="s">
        <v>26</v>
      </c>
      <c r="C46" s="120"/>
      <c r="D46" s="120"/>
      <c r="E46" s="120"/>
      <c r="F46" s="120"/>
      <c r="G46" s="121"/>
    </row>
    <row r="47" spans="1:11" ht="24" customHeight="1" x14ac:dyDescent="0.25">
      <c r="A47" s="18"/>
      <c r="B47" s="7" t="s">
        <v>27</v>
      </c>
      <c r="C47" s="7" t="s">
        <v>28</v>
      </c>
      <c r="D47" s="7" t="s">
        <v>72</v>
      </c>
      <c r="E47" s="7" t="s">
        <v>17</v>
      </c>
      <c r="F47" s="7" t="s">
        <v>18</v>
      </c>
      <c r="G47" s="7" t="s">
        <v>19</v>
      </c>
      <c r="K47" s="33"/>
    </row>
    <row r="48" spans="1:11" ht="12.75" customHeight="1" x14ac:dyDescent="0.25">
      <c r="A48" s="24"/>
      <c r="B48" s="172" t="s">
        <v>96</v>
      </c>
      <c r="C48" s="173"/>
      <c r="D48" s="173"/>
      <c r="E48" s="173"/>
      <c r="F48" s="173"/>
      <c r="G48" s="174"/>
      <c r="K48" s="33"/>
    </row>
    <row r="49" spans="1:11" x14ac:dyDescent="0.25">
      <c r="A49" s="35"/>
      <c r="B49" s="102" t="s">
        <v>97</v>
      </c>
      <c r="C49" s="103" t="s">
        <v>61</v>
      </c>
      <c r="D49" s="104">
        <v>10</v>
      </c>
      <c r="E49" s="102" t="s">
        <v>98</v>
      </c>
      <c r="F49" s="105">
        <v>10115</v>
      </c>
      <c r="G49" s="105">
        <f>D49*F49</f>
        <v>101150</v>
      </c>
      <c r="K49" s="33"/>
    </row>
    <row r="50" spans="1:11" ht="12.75" customHeight="1" x14ac:dyDescent="0.25">
      <c r="A50" s="24"/>
      <c r="B50" s="169" t="s">
        <v>30</v>
      </c>
      <c r="C50" s="170"/>
      <c r="D50" s="170"/>
      <c r="E50" s="170"/>
      <c r="F50" s="170"/>
      <c r="G50" s="171"/>
    </row>
    <row r="51" spans="1:11" x14ac:dyDescent="0.25">
      <c r="A51" s="35"/>
      <c r="B51" s="98" t="s">
        <v>100</v>
      </c>
      <c r="C51" s="103" t="s">
        <v>61</v>
      </c>
      <c r="D51" s="106">
        <v>150</v>
      </c>
      <c r="E51" s="102" t="s">
        <v>99</v>
      </c>
      <c r="F51" s="107">
        <v>488</v>
      </c>
      <c r="G51" s="107">
        <f>(D51*F51)</f>
        <v>73200</v>
      </c>
    </row>
    <row r="52" spans="1:11" x14ac:dyDescent="0.25">
      <c r="A52" s="35"/>
      <c r="B52" s="98" t="s">
        <v>101</v>
      </c>
      <c r="C52" s="103" t="s">
        <v>61</v>
      </c>
      <c r="D52" s="106">
        <v>1000</v>
      </c>
      <c r="E52" s="102" t="s">
        <v>99</v>
      </c>
      <c r="F52" s="107">
        <v>78</v>
      </c>
      <c r="G52" s="107">
        <f>(D52*F52)</f>
        <v>78000</v>
      </c>
    </row>
    <row r="53" spans="1:11" x14ac:dyDescent="0.25">
      <c r="A53" s="35"/>
      <c r="B53" s="98" t="s">
        <v>102</v>
      </c>
      <c r="C53" s="103" t="s">
        <v>61</v>
      </c>
      <c r="D53" s="106">
        <v>150</v>
      </c>
      <c r="E53" s="102" t="s">
        <v>99</v>
      </c>
      <c r="F53" s="107">
        <v>420</v>
      </c>
      <c r="G53" s="107">
        <f>(D53*F53)</f>
        <v>63000</v>
      </c>
    </row>
    <row r="54" spans="1:11" ht="12.75" customHeight="1" x14ac:dyDescent="0.25">
      <c r="A54" s="24"/>
      <c r="B54" s="166" t="s">
        <v>103</v>
      </c>
      <c r="C54" s="167"/>
      <c r="D54" s="167"/>
      <c r="E54" s="167"/>
      <c r="F54" s="167"/>
      <c r="G54" s="168"/>
    </row>
    <row r="55" spans="1:11" x14ac:dyDescent="0.25">
      <c r="A55" s="24"/>
      <c r="B55" s="96" t="s">
        <v>108</v>
      </c>
      <c r="C55" s="108" t="s">
        <v>70</v>
      </c>
      <c r="D55" s="109">
        <v>1</v>
      </c>
      <c r="E55" s="110" t="s">
        <v>68</v>
      </c>
      <c r="F55" s="111">
        <v>10000</v>
      </c>
      <c r="G55" s="111">
        <f>D55*F55</f>
        <v>10000</v>
      </c>
    </row>
    <row r="56" spans="1:11" x14ac:dyDescent="0.25">
      <c r="A56" s="35"/>
      <c r="B56" s="98" t="s">
        <v>110</v>
      </c>
      <c r="C56" s="103" t="s">
        <v>70</v>
      </c>
      <c r="D56" s="106">
        <v>1</v>
      </c>
      <c r="E56" s="102" t="s">
        <v>77</v>
      </c>
      <c r="F56" s="107">
        <v>82500</v>
      </c>
      <c r="G56" s="107">
        <f>D56*F56</f>
        <v>82500</v>
      </c>
    </row>
    <row r="57" spans="1:11" ht="15" customHeight="1" x14ac:dyDescent="0.25">
      <c r="A57" s="35"/>
      <c r="B57" s="163" t="s">
        <v>104</v>
      </c>
      <c r="C57" s="164"/>
      <c r="D57" s="164"/>
      <c r="E57" s="164"/>
      <c r="F57" s="164"/>
      <c r="G57" s="165"/>
    </row>
    <row r="58" spans="1:11" x14ac:dyDescent="0.25">
      <c r="A58" s="35"/>
      <c r="B58" s="98" t="s">
        <v>111</v>
      </c>
      <c r="C58" s="103" t="s">
        <v>70</v>
      </c>
      <c r="D58" s="106">
        <v>1</v>
      </c>
      <c r="E58" s="102" t="s">
        <v>79</v>
      </c>
      <c r="F58" s="107">
        <v>12790</v>
      </c>
      <c r="G58" s="101">
        <f>D58*F58</f>
        <v>12790</v>
      </c>
    </row>
    <row r="59" spans="1:11" ht="13.5" customHeight="1" x14ac:dyDescent="0.25">
      <c r="A59" s="18"/>
      <c r="B59" s="125" t="s">
        <v>31</v>
      </c>
      <c r="C59" s="126"/>
      <c r="D59" s="126"/>
      <c r="E59" s="126"/>
      <c r="F59" s="127"/>
      <c r="G59" s="69">
        <f>SUM(G48:G58)</f>
        <v>420640</v>
      </c>
    </row>
    <row r="60" spans="1:11" ht="12" customHeight="1" x14ac:dyDescent="0.25">
      <c r="A60" s="13"/>
      <c r="B60" s="30"/>
      <c r="C60" s="31"/>
      <c r="D60" s="31"/>
      <c r="E60" s="34"/>
      <c r="F60" s="32"/>
      <c r="G60" s="32"/>
    </row>
    <row r="61" spans="1:11" ht="12" customHeight="1" x14ac:dyDescent="0.25">
      <c r="A61" s="18"/>
      <c r="B61" s="119" t="s">
        <v>32</v>
      </c>
      <c r="C61" s="120"/>
      <c r="D61" s="120"/>
      <c r="E61" s="120"/>
      <c r="F61" s="120"/>
      <c r="G61" s="121"/>
    </row>
    <row r="62" spans="1:11" ht="24" customHeight="1" x14ac:dyDescent="0.25">
      <c r="A62" s="18"/>
      <c r="B62" s="9" t="s">
        <v>33</v>
      </c>
      <c r="C62" s="9" t="s">
        <v>28</v>
      </c>
      <c r="D62" s="9" t="s">
        <v>29</v>
      </c>
      <c r="E62" s="9" t="s">
        <v>17</v>
      </c>
      <c r="F62" s="9" t="s">
        <v>18</v>
      </c>
      <c r="G62" s="9" t="s">
        <v>19</v>
      </c>
    </row>
    <row r="63" spans="1:11" x14ac:dyDescent="0.25">
      <c r="A63" s="35"/>
      <c r="B63" s="36"/>
      <c r="C63" s="10"/>
      <c r="D63" s="11"/>
      <c r="E63" s="36"/>
      <c r="F63" s="12"/>
      <c r="G63" s="74">
        <f>D63*F63</f>
        <v>0</v>
      </c>
    </row>
    <row r="64" spans="1:11" ht="13.5" customHeight="1" x14ac:dyDescent="0.25">
      <c r="A64" s="18"/>
      <c r="B64" s="128" t="s">
        <v>34</v>
      </c>
      <c r="C64" s="129"/>
      <c r="D64" s="129"/>
      <c r="E64" s="129"/>
      <c r="F64" s="130"/>
      <c r="G64" s="37">
        <f>SUM(G63:G63)</f>
        <v>0</v>
      </c>
    </row>
    <row r="65" spans="1:7" ht="12" customHeight="1" x14ac:dyDescent="0.25">
      <c r="A65" s="13"/>
      <c r="B65" s="38"/>
      <c r="C65" s="38"/>
      <c r="D65" s="38"/>
      <c r="E65" s="38"/>
      <c r="F65" s="39"/>
      <c r="G65" s="39"/>
    </row>
    <row r="66" spans="1:7" ht="11.25" customHeight="1" x14ac:dyDescent="0.25">
      <c r="A66" s="35"/>
      <c r="B66" s="131" t="s">
        <v>35</v>
      </c>
      <c r="C66" s="132"/>
      <c r="D66" s="132"/>
      <c r="E66" s="132"/>
      <c r="F66" s="133"/>
      <c r="G66" s="40">
        <f>G27+G44+G59+G64</f>
        <v>1532640</v>
      </c>
    </row>
    <row r="67" spans="1:7" ht="12" customHeight="1" x14ac:dyDescent="0.25">
      <c r="A67" s="35"/>
      <c r="B67" s="134" t="s">
        <v>36</v>
      </c>
      <c r="C67" s="135"/>
      <c r="D67" s="135"/>
      <c r="E67" s="135"/>
      <c r="F67" s="136"/>
      <c r="G67" s="41">
        <f>G66*0.05</f>
        <v>76632</v>
      </c>
    </row>
    <row r="68" spans="1:7" ht="12" customHeight="1" x14ac:dyDescent="0.25">
      <c r="A68" s="35"/>
      <c r="B68" s="137" t="s">
        <v>37</v>
      </c>
      <c r="C68" s="138"/>
      <c r="D68" s="138"/>
      <c r="E68" s="138"/>
      <c r="F68" s="139"/>
      <c r="G68" s="42">
        <f>G67+G66</f>
        <v>1609272</v>
      </c>
    </row>
    <row r="69" spans="1:7" ht="12" customHeight="1" x14ac:dyDescent="0.25">
      <c r="A69" s="35"/>
      <c r="B69" s="134" t="s">
        <v>38</v>
      </c>
      <c r="C69" s="135"/>
      <c r="D69" s="135"/>
      <c r="E69" s="135"/>
      <c r="F69" s="136"/>
      <c r="G69" s="41">
        <f>G12</f>
        <v>4000000</v>
      </c>
    </row>
    <row r="70" spans="1:7" ht="11.25" customHeight="1" x14ac:dyDescent="0.25">
      <c r="A70" s="35"/>
      <c r="B70" s="140" t="s">
        <v>39</v>
      </c>
      <c r="C70" s="141"/>
      <c r="D70" s="141"/>
      <c r="E70" s="141"/>
      <c r="F70" s="142"/>
      <c r="G70" s="43">
        <f>G69-G68</f>
        <v>2390728</v>
      </c>
    </row>
    <row r="71" spans="1:7" ht="12" customHeight="1" x14ac:dyDescent="0.25">
      <c r="A71" s="35"/>
      <c r="B71" s="44" t="s">
        <v>40</v>
      </c>
      <c r="C71" s="45"/>
      <c r="D71" s="45"/>
      <c r="E71" s="45"/>
      <c r="F71" s="45"/>
      <c r="G71" s="46"/>
    </row>
    <row r="72" spans="1:7" ht="12.75" customHeight="1" thickBot="1" x14ac:dyDescent="0.3">
      <c r="A72" s="35"/>
      <c r="B72" s="47"/>
      <c r="C72" s="45"/>
      <c r="D72" s="45"/>
      <c r="E72" s="45"/>
      <c r="F72" s="45"/>
      <c r="G72" s="46"/>
    </row>
    <row r="73" spans="1:7" ht="15" customHeight="1" x14ac:dyDescent="0.25">
      <c r="A73" s="35"/>
      <c r="B73" s="153" t="s">
        <v>60</v>
      </c>
      <c r="C73" s="154"/>
      <c r="D73" s="154"/>
      <c r="E73" s="154"/>
      <c r="F73" s="155"/>
      <c r="G73" s="46"/>
    </row>
    <row r="74" spans="1:7" ht="11.25" customHeight="1" x14ac:dyDescent="0.25">
      <c r="A74" s="35"/>
      <c r="B74" s="122" t="s">
        <v>41</v>
      </c>
      <c r="C74" s="123"/>
      <c r="D74" s="123"/>
      <c r="E74" s="123"/>
      <c r="F74" s="124"/>
      <c r="G74" s="46"/>
    </row>
    <row r="75" spans="1:7" ht="11.25" customHeight="1" x14ac:dyDescent="0.25">
      <c r="A75" s="35"/>
      <c r="B75" s="122" t="s">
        <v>42</v>
      </c>
      <c r="C75" s="123"/>
      <c r="D75" s="123"/>
      <c r="E75" s="123"/>
      <c r="F75" s="124"/>
      <c r="G75" s="46"/>
    </row>
    <row r="76" spans="1:7" ht="27.75" customHeight="1" x14ac:dyDescent="0.25">
      <c r="A76" s="35"/>
      <c r="B76" s="122" t="s">
        <v>43</v>
      </c>
      <c r="C76" s="123"/>
      <c r="D76" s="123"/>
      <c r="E76" s="123"/>
      <c r="F76" s="124"/>
      <c r="G76" s="46"/>
    </row>
    <row r="77" spans="1:7" ht="11.25" customHeight="1" x14ac:dyDescent="0.25">
      <c r="A77" s="35"/>
      <c r="B77" s="122" t="s">
        <v>44</v>
      </c>
      <c r="C77" s="123"/>
      <c r="D77" s="123"/>
      <c r="E77" s="123"/>
      <c r="F77" s="124"/>
      <c r="G77" s="46"/>
    </row>
    <row r="78" spans="1:7" ht="20.25" customHeight="1" x14ac:dyDescent="0.25">
      <c r="A78" s="35"/>
      <c r="B78" s="122" t="s">
        <v>45</v>
      </c>
      <c r="C78" s="123"/>
      <c r="D78" s="123"/>
      <c r="E78" s="123"/>
      <c r="F78" s="124"/>
      <c r="G78" s="46"/>
    </row>
    <row r="79" spans="1:7" ht="12" customHeight="1" thickBot="1" x14ac:dyDescent="0.3">
      <c r="A79" s="35"/>
      <c r="B79" s="150" t="s">
        <v>46</v>
      </c>
      <c r="C79" s="151"/>
      <c r="D79" s="151"/>
      <c r="E79" s="151"/>
      <c r="F79" s="152"/>
      <c r="G79" s="46"/>
    </row>
    <row r="80" spans="1:7" ht="12.75" customHeight="1" x14ac:dyDescent="0.25">
      <c r="A80" s="35"/>
      <c r="B80" s="47"/>
      <c r="C80" s="47"/>
      <c r="D80" s="47"/>
      <c r="E80" s="47"/>
      <c r="F80" s="47"/>
      <c r="G80" s="46"/>
    </row>
    <row r="81" spans="1:7" ht="15" customHeight="1" thickBot="1" x14ac:dyDescent="0.3">
      <c r="A81" s="35"/>
      <c r="B81" s="160" t="s">
        <v>47</v>
      </c>
      <c r="C81" s="161"/>
      <c r="D81" s="162"/>
      <c r="E81" s="48"/>
      <c r="F81" s="48"/>
      <c r="G81" s="46"/>
    </row>
    <row r="82" spans="1:7" ht="12" customHeight="1" x14ac:dyDescent="0.25">
      <c r="A82" s="35"/>
      <c r="B82" s="49" t="s">
        <v>33</v>
      </c>
      <c r="C82" s="50" t="s">
        <v>105</v>
      </c>
      <c r="D82" s="51" t="s">
        <v>48</v>
      </c>
      <c r="E82" s="48"/>
      <c r="F82" s="48"/>
      <c r="G82" s="46"/>
    </row>
    <row r="83" spans="1:7" ht="12" customHeight="1" x14ac:dyDescent="0.25">
      <c r="A83" s="35"/>
      <c r="B83" s="52" t="s">
        <v>49</v>
      </c>
      <c r="C83" s="53">
        <f>G27</f>
        <v>222000</v>
      </c>
      <c r="D83" s="54">
        <f>(C83/C89)</f>
        <v>0.13795057640970576</v>
      </c>
      <c r="E83" s="48"/>
      <c r="F83" s="48"/>
      <c r="G83" s="46" t="s">
        <v>66</v>
      </c>
    </row>
    <row r="84" spans="1:7" ht="12" customHeight="1" x14ac:dyDescent="0.25">
      <c r="A84" s="35"/>
      <c r="B84" s="52" t="s">
        <v>50</v>
      </c>
      <c r="C84" s="53">
        <f>G32</f>
        <v>0</v>
      </c>
      <c r="D84" s="54">
        <v>0</v>
      </c>
      <c r="E84" s="48"/>
      <c r="F84" s="48"/>
      <c r="G84" s="46"/>
    </row>
    <row r="85" spans="1:7" ht="12" customHeight="1" x14ac:dyDescent="0.25">
      <c r="A85" s="35"/>
      <c r="B85" s="52" t="s">
        <v>51</v>
      </c>
      <c r="C85" s="53">
        <f>G44</f>
        <v>890000</v>
      </c>
      <c r="D85" s="54">
        <f>(C85/C89)</f>
        <v>0.55304510362449599</v>
      </c>
      <c r="E85" s="48"/>
      <c r="F85" s="48"/>
      <c r="G85" s="46"/>
    </row>
    <row r="86" spans="1:7" ht="12" customHeight="1" x14ac:dyDescent="0.25">
      <c r="A86" s="35"/>
      <c r="B86" s="52" t="s">
        <v>27</v>
      </c>
      <c r="C86" s="53">
        <f>G59</f>
        <v>420640</v>
      </c>
      <c r="D86" s="54">
        <f>(C86/C89)</f>
        <v>0.26138527234675057</v>
      </c>
      <c r="E86" s="48"/>
      <c r="F86" s="48"/>
      <c r="G86" s="46"/>
    </row>
    <row r="87" spans="1:7" ht="12" customHeight="1" x14ac:dyDescent="0.25">
      <c r="A87" s="35"/>
      <c r="B87" s="52" t="s">
        <v>52</v>
      </c>
      <c r="C87" s="53">
        <f>G64</f>
        <v>0</v>
      </c>
      <c r="D87" s="54">
        <f>(C87/C89)</f>
        <v>0</v>
      </c>
      <c r="E87" s="55"/>
      <c r="F87" s="55"/>
      <c r="G87" s="46"/>
    </row>
    <row r="88" spans="1:7" ht="12" customHeight="1" x14ac:dyDescent="0.25">
      <c r="A88" s="35"/>
      <c r="B88" s="52" t="s">
        <v>53</v>
      </c>
      <c r="C88" s="53">
        <f>G67</f>
        <v>76632</v>
      </c>
      <c r="D88" s="54">
        <f>(C88/C89)</f>
        <v>4.7619047619047616E-2</v>
      </c>
      <c r="E88" s="55"/>
      <c r="F88" s="55"/>
      <c r="G88" s="46"/>
    </row>
    <row r="89" spans="1:7" ht="12.75" customHeight="1" thickBot="1" x14ac:dyDescent="0.3">
      <c r="A89" s="35"/>
      <c r="B89" s="56" t="s">
        <v>54</v>
      </c>
      <c r="C89" s="57">
        <f>SUM(C83:C88)</f>
        <v>1609272</v>
      </c>
      <c r="D89" s="58">
        <f>SUM(D83:D88)</f>
        <v>1</v>
      </c>
      <c r="E89" s="55"/>
      <c r="F89" s="55"/>
      <c r="G89" s="46"/>
    </row>
    <row r="90" spans="1:7" ht="12" customHeight="1" x14ac:dyDescent="0.25">
      <c r="A90" s="35"/>
      <c r="B90" s="47"/>
      <c r="C90" s="45"/>
      <c r="D90" s="45"/>
      <c r="E90" s="45"/>
      <c r="F90" s="45"/>
      <c r="G90" s="46"/>
    </row>
    <row r="91" spans="1:7" ht="12.75" customHeight="1" x14ac:dyDescent="0.25">
      <c r="A91" s="35"/>
      <c r="B91" s="59"/>
      <c r="C91" s="45"/>
      <c r="D91" s="45"/>
      <c r="E91" s="45"/>
      <c r="F91" s="45"/>
      <c r="G91" s="46"/>
    </row>
    <row r="92" spans="1:7" ht="15.75" customHeight="1" thickBot="1" x14ac:dyDescent="0.3">
      <c r="A92" s="60"/>
      <c r="B92" s="157" t="s">
        <v>112</v>
      </c>
      <c r="C92" s="158"/>
      <c r="D92" s="158"/>
      <c r="E92" s="159"/>
      <c r="F92" s="61"/>
      <c r="G92" s="46"/>
    </row>
    <row r="93" spans="1:7" x14ac:dyDescent="0.25">
      <c r="A93" s="35"/>
      <c r="B93" s="62" t="s">
        <v>106</v>
      </c>
      <c r="C93" s="63">
        <v>750</v>
      </c>
      <c r="D93" s="63">
        <v>800</v>
      </c>
      <c r="E93" s="64">
        <v>850</v>
      </c>
      <c r="F93" s="65"/>
      <c r="G93" s="66"/>
    </row>
    <row r="94" spans="1:7" ht="12" thickBot="1" x14ac:dyDescent="0.3">
      <c r="A94" s="35"/>
      <c r="B94" s="56" t="s">
        <v>107</v>
      </c>
      <c r="C94" s="57">
        <f>G68/C93</f>
        <v>2145.6959999999999</v>
      </c>
      <c r="D94" s="57">
        <f>G68/D93</f>
        <v>2011.59</v>
      </c>
      <c r="E94" s="57">
        <f>G68/E93</f>
        <v>1893.2611764705882</v>
      </c>
      <c r="F94" s="65"/>
      <c r="G94" s="66"/>
    </row>
    <row r="95" spans="1:7" x14ac:dyDescent="0.25">
      <c r="A95" s="35"/>
      <c r="B95" s="156" t="s">
        <v>55</v>
      </c>
      <c r="C95" s="156"/>
      <c r="D95" s="156"/>
      <c r="E95" s="156"/>
      <c r="F95" s="47"/>
      <c r="G95" s="47"/>
    </row>
  </sheetData>
  <mergeCells count="37">
    <mergeCell ref="B44:F44"/>
    <mergeCell ref="B57:G57"/>
    <mergeCell ref="B54:G54"/>
    <mergeCell ref="B50:G50"/>
    <mergeCell ref="B48:G48"/>
    <mergeCell ref="B46:G46"/>
    <mergeCell ref="B77:F77"/>
    <mergeCell ref="B78:F78"/>
    <mergeCell ref="B79:F79"/>
    <mergeCell ref="B73:F73"/>
    <mergeCell ref="B95:E95"/>
    <mergeCell ref="B92:E92"/>
    <mergeCell ref="B81:D81"/>
    <mergeCell ref="B75:F75"/>
    <mergeCell ref="B76:F76"/>
    <mergeCell ref="E13:F13"/>
    <mergeCell ref="E11:F11"/>
    <mergeCell ref="E10:F10"/>
    <mergeCell ref="E9:F9"/>
    <mergeCell ref="E14:F14"/>
    <mergeCell ref="E12:F12"/>
    <mergeCell ref="E15:F15"/>
    <mergeCell ref="B17:G17"/>
    <mergeCell ref="B19:G19"/>
    <mergeCell ref="B61:G61"/>
    <mergeCell ref="B74:F74"/>
    <mergeCell ref="B59:F59"/>
    <mergeCell ref="B64:F64"/>
    <mergeCell ref="B66:F66"/>
    <mergeCell ref="B67:F67"/>
    <mergeCell ref="B68:F68"/>
    <mergeCell ref="B70:F70"/>
    <mergeCell ref="B69:F69"/>
    <mergeCell ref="B34:G34"/>
    <mergeCell ref="B32:F32"/>
    <mergeCell ref="B29:G29"/>
    <mergeCell ref="B27:F2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2021-03-10T12:30:26Z</dcterms:modified>
</cp:coreProperties>
</file>