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Para Enviar abril12_2021/Region de Coquimbo/Area La Serena/"/>
    </mc:Choice>
  </mc:AlternateContent>
  <xr:revisionPtr revIDLastSave="34" documentId="8_{4F9B0F8B-EDB0-44C0-B4C1-BFA95C91B86F}" xr6:coauthVersionLast="46" xr6:coauthVersionMax="46" xr10:uidLastSave="{E2CF1405-7CA2-4D1C-ADCC-CF239E302C08}"/>
  <bookViews>
    <workbookView xWindow="-90" yWindow="-90" windowWidth="19380" windowHeight="10980" xr2:uid="{00000000-000D-0000-FFFF-FFFF00000000}"/>
  </bookViews>
  <sheets>
    <sheet name="APIO" sheetId="3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39" l="1"/>
  <c r="G66" i="39" l="1"/>
  <c r="C89" i="39" s="1"/>
  <c r="G43" i="39"/>
  <c r="G42" i="39"/>
  <c r="G41" i="39"/>
  <c r="G40" i="39"/>
  <c r="G39" i="39"/>
  <c r="G60" i="39"/>
  <c r="G59" i="39"/>
  <c r="G57" i="39"/>
  <c r="G55" i="39"/>
  <c r="G53" i="39"/>
  <c r="G52" i="39"/>
  <c r="G51" i="39"/>
  <c r="G49" i="39"/>
  <c r="G29" i="39"/>
  <c r="G28" i="39"/>
  <c r="G27" i="39"/>
  <c r="G26" i="39"/>
  <c r="G25" i="39"/>
  <c r="G24" i="39"/>
  <c r="G23" i="39"/>
  <c r="G22" i="39"/>
  <c r="G21" i="39"/>
  <c r="G12" i="39"/>
  <c r="G71" i="39" s="1"/>
  <c r="G61" i="39" l="1"/>
  <c r="C88" i="39" s="1"/>
  <c r="G30" i="39"/>
  <c r="C85" i="39" s="1"/>
  <c r="G44" i="39"/>
  <c r="C87" i="39" s="1"/>
  <c r="G68" i="39" l="1"/>
  <c r="G69" i="39" s="1"/>
  <c r="G70" i="39" l="1"/>
  <c r="G72" i="39" s="1"/>
  <c r="C90" i="39"/>
  <c r="C91" i="39" l="1"/>
  <c r="D96" i="39"/>
  <c r="E96" i="39"/>
  <c r="C96" i="39"/>
  <c r="D88" i="39" l="1"/>
  <c r="D89" i="39"/>
  <c r="D87" i="39"/>
  <c r="D85" i="39"/>
  <c r="D90" i="39"/>
  <c r="D91" i="39" l="1"/>
</calcChain>
</file>

<file path=xl/sharedStrings.xml><?xml version="1.0" encoding="utf-8"?>
<sst xmlns="http://schemas.openxmlformats.org/spreadsheetml/2006/main" count="164" uniqueCount="120">
  <si>
    <t>RUBRO O CULTIVO</t>
  </si>
  <si>
    <t>VARIEDAD</t>
  </si>
  <si>
    <t>Fecha Estimada precio venta</t>
  </si>
  <si>
    <t>NIVEL TECNOLÓGICO</t>
  </si>
  <si>
    <t>REGIÓN</t>
  </si>
  <si>
    <t>COQUIMBO</t>
  </si>
  <si>
    <t>INGRESO ESPERADO, C. IVA($)</t>
  </si>
  <si>
    <t>ÁREA</t>
  </si>
  <si>
    <t>LA SERENA</t>
  </si>
  <si>
    <t>DESTINO DE PRODUCCIÓN</t>
  </si>
  <si>
    <t>COMUNA/LOCALIDAD</t>
  </si>
  <si>
    <t>FECHA DE COSECHA</t>
  </si>
  <si>
    <t>FECHA PRECIO INSUMOS</t>
  </si>
  <si>
    <t>CONTINGENCIA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</si>
  <si>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</si>
  <si>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</si>
  <si>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</si>
  <si>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</si>
  <si>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</si>
  <si>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</si>
  <si>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</si>
  <si>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</si>
  <si>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JH</t>
  </si>
  <si>
    <t>Subtotal Jornadas Hombre</t>
  </si>
  <si>
    <t>JORNADAS ANIMAL</t>
  </si>
  <si>
    <t>Subtotal Jornadas Animal</t>
  </si>
  <si>
    <t>MAQUINARIA</t>
  </si>
  <si>
    <t>JM</t>
  </si>
  <si>
    <t>Ene-Dic</t>
  </si>
  <si>
    <t>Subtotal Costo Maquinaria</t>
  </si>
  <si>
    <t>INSUMOS</t>
  </si>
  <si>
    <t>CANTIDAD (kg/I/u)</t>
  </si>
  <si>
    <t>SUBTOTAL ($)</t>
  </si>
  <si>
    <t>FERTILIZANTES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</si>
  <si>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</si>
  <si>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</si>
  <si>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</si>
  <si>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</si>
  <si>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</si>
  <si>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</si>
  <si>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</si>
  <si>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</si>
  <si>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</si>
  <si>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t>1. Precios de insumos y productos se expresan con IVA.</t>
  </si>
  <si>
    <t>MEDIO</t>
  </si>
  <si>
    <t>Plantación</t>
  </si>
  <si>
    <t>Oct-Dic</t>
  </si>
  <si>
    <t>Melgadura</t>
  </si>
  <si>
    <t>SFT</t>
  </si>
  <si>
    <t>Kg</t>
  </si>
  <si>
    <t>Lt</t>
  </si>
  <si>
    <t>COQUIMBO-LA SERENA</t>
  </si>
  <si>
    <t>Riego</t>
  </si>
  <si>
    <t>Ene-Abr</t>
  </si>
  <si>
    <t>SEMILLAS</t>
  </si>
  <si>
    <t>KARATE ZEON</t>
  </si>
  <si>
    <t>kg</t>
  </si>
  <si>
    <t xml:space="preserve">Aradura </t>
  </si>
  <si>
    <t>Octubre</t>
  </si>
  <si>
    <t xml:space="preserve">Rastraje </t>
  </si>
  <si>
    <t>RENDIMIENTO (uu/ha)</t>
  </si>
  <si>
    <t>SIN ESPECIFICAR</t>
  </si>
  <si>
    <t>PRECIO ESPERADO ($/uu)</t>
  </si>
  <si>
    <t>Mercado interno</t>
  </si>
  <si>
    <t>Aplicación Fertilizante</t>
  </si>
  <si>
    <t xml:space="preserve">Cosecha </t>
  </si>
  <si>
    <t xml:space="preserve">Urea </t>
  </si>
  <si>
    <t>HERBICIDA</t>
  </si>
  <si>
    <t>FUNGUICIDA</t>
  </si>
  <si>
    <t>Enero</t>
  </si>
  <si>
    <t>Nov-Ene</t>
  </si>
  <si>
    <t>Dic-Ene</t>
  </si>
  <si>
    <t>Feb-Mar</t>
  </si>
  <si>
    <t>Diciembre</t>
  </si>
  <si>
    <t>INSECTICIDA</t>
  </si>
  <si>
    <t>Mar-May</t>
  </si>
  <si>
    <t>Limpia</t>
  </si>
  <si>
    <t>Aplicaciones de pesticidas</t>
  </si>
  <si>
    <t xml:space="preserve">Cultivadora </t>
  </si>
  <si>
    <t>May-Jun</t>
  </si>
  <si>
    <t>APIO</t>
  </si>
  <si>
    <t>Helada/Sequia</t>
  </si>
  <si>
    <t>Siembra y tapado</t>
  </si>
  <si>
    <t xml:space="preserve">Rastrillar </t>
  </si>
  <si>
    <t>Ene</t>
  </si>
  <si>
    <t>Limpia Manual</t>
  </si>
  <si>
    <t>Feb</t>
  </si>
  <si>
    <t>Aplicación Agroquimicos</t>
  </si>
  <si>
    <t>Ene-Jun</t>
  </si>
  <si>
    <t>Apio</t>
  </si>
  <si>
    <t>25 kG</t>
  </si>
  <si>
    <t>Salitre potasico</t>
  </si>
  <si>
    <t>Manzate WG</t>
  </si>
  <si>
    <t>FARMON</t>
  </si>
  <si>
    <t>5 Lt</t>
  </si>
  <si>
    <t>DIMETOATO 40 % EC</t>
  </si>
  <si>
    <t>Ene-May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</si>
  <si>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</si>
  <si>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</si>
  <si>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</si>
  <si>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</si>
  <si>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</si>
  <si>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</si>
  <si>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</si>
  <si>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</si>
  <si>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</si>
  <si>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</si>
  <si>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</si>
  <si>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</si>
  <si>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</si>
  <si>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</si>
  <si>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</si>
  <si>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</si>
  <si>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</si>
  <si>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</si>
  <si>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(*): Este valor representa el valor mìnimo de venta del producto</t>
  </si>
  <si>
    <t>UNIDAD (Kg/l/u)</t>
  </si>
  <si>
    <t>ESCENARIOS COSTO UNITARIO  ($/uu)</t>
  </si>
  <si>
    <t>Rendimiento (uu/hà)</t>
  </si>
  <si>
    <t>Costo unitario ($/uu)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</si>
</sst>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8" formatCode="&quot; &quot;* #,##0&quot; &quot;;&quot; &quot;* &quot;-&quot;#,##0&quot; &quot;;&quot; &quot;* &quot;- &quot;"/>
    <numFmt numFmtId="169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165" fontId="0" fillId="2" borderId="0" xfId="1" applyNumberFormat="1" applyFont="1" applyFill="1" applyBorder="1"/>
    <xf numFmtId="0" fontId="0" fillId="0" borderId="0" xfId="0" applyBorder="1"/>
    <xf numFmtId="165" fontId="0" fillId="0" borderId="0" xfId="1" applyNumberFormat="1" applyFont="1" applyBorder="1"/>
    <xf numFmtId="165" fontId="2" fillId="2" borderId="0" xfId="1" applyNumberFormat="1" applyFont="1" applyFill="1" applyBorder="1"/>
    <xf numFmtId="0" fontId="8" fillId="0" borderId="0" xfId="0" applyFont="1" applyBorder="1"/>
    <xf numFmtId="3" fontId="6" fillId="0" borderId="2" xfId="0" applyNumberFormat="1" applyFont="1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5" fontId="6" fillId="0" borderId="2" xfId="1" applyNumberFormat="1" applyFont="1" applyBorder="1" applyAlignment="1">
      <alignment horizontal="right"/>
    </xf>
    <xf numFmtId="0" fontId="0" fillId="4" borderId="0" xfId="0" applyFill="1" applyBorder="1"/>
    <xf numFmtId="0" fontId="2" fillId="4" borderId="0" xfId="0" applyFont="1" applyFill="1" applyBorder="1" applyAlignment="1">
      <alignment horizontal="left"/>
    </xf>
    <xf numFmtId="3" fontId="2" fillId="4" borderId="0" xfId="0" applyNumberFormat="1" applyFont="1" applyFill="1" applyBorder="1"/>
    <xf numFmtId="0" fontId="7" fillId="4" borderId="0" xfId="0" applyFont="1" applyFill="1" applyBorder="1"/>
    <xf numFmtId="0" fontId="2" fillId="5" borderId="0" xfId="0" applyFont="1" applyFill="1" applyBorder="1"/>
    <xf numFmtId="3" fontId="2" fillId="5" borderId="0" xfId="0" applyNumberFormat="1" applyFont="1" applyFill="1" applyBorder="1"/>
    <xf numFmtId="0" fontId="7" fillId="5" borderId="0" xfId="0" applyFont="1" applyFill="1" applyBorder="1"/>
    <xf numFmtId="3" fontId="7" fillId="5" borderId="0" xfId="0" applyNumberFormat="1" applyFont="1" applyFill="1" applyBorder="1"/>
    <xf numFmtId="0" fontId="6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0" fontId="8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10" fillId="6" borderId="3" xfId="0" applyNumberFormat="1" applyFont="1" applyFill="1" applyBorder="1" applyAlignment="1">
      <alignment vertical="center"/>
    </xf>
    <xf numFmtId="0" fontId="12" fillId="6" borderId="4" xfId="0" applyFont="1" applyFill="1" applyBorder="1" applyAlignment="1"/>
    <xf numFmtId="0" fontId="12" fillId="6" borderId="5" xfId="0" applyFont="1" applyFill="1" applyBorder="1" applyAlignment="1"/>
    <xf numFmtId="49" fontId="12" fillId="6" borderId="1" xfId="0" applyNumberFormat="1" applyFont="1" applyFill="1" applyBorder="1" applyAlignment="1">
      <alignment vertical="center"/>
    </xf>
    <xf numFmtId="0" fontId="12" fillId="6" borderId="0" xfId="0" applyFont="1" applyFill="1" applyBorder="1" applyAlignment="1"/>
    <xf numFmtId="0" fontId="12" fillId="6" borderId="6" xfId="0" applyFont="1" applyFill="1" applyBorder="1" applyAlignment="1"/>
    <xf numFmtId="49" fontId="12" fillId="6" borderId="7" xfId="0" applyNumberFormat="1" applyFont="1" applyFill="1" applyBorder="1" applyAlignment="1">
      <alignment vertical="center"/>
    </xf>
    <xf numFmtId="0" fontId="12" fillId="6" borderId="8" xfId="0" applyFont="1" applyFill="1" applyBorder="1" applyAlignment="1"/>
    <xf numFmtId="0" fontId="12" fillId="6" borderId="9" xfId="0" applyFont="1" applyFill="1" applyBorder="1" applyAlignment="1"/>
    <xf numFmtId="0" fontId="7" fillId="4" borderId="2" xfId="0" applyFont="1" applyFill="1" applyBorder="1" applyAlignment="1">
      <alignment horizontal="center"/>
    </xf>
    <xf numFmtId="165" fontId="7" fillId="4" borderId="2" xfId="1" applyNumberFormat="1" applyFont="1" applyFill="1" applyBorder="1" applyAlignment="1">
      <alignment horizontal="center"/>
    </xf>
    <xf numFmtId="165" fontId="0" fillId="0" borderId="2" xfId="1" applyNumberFormat="1" applyFont="1" applyBorder="1"/>
    <xf numFmtId="0" fontId="2" fillId="4" borderId="2" xfId="0" applyFont="1" applyFill="1" applyBorder="1"/>
    <xf numFmtId="0" fontId="0" fillId="4" borderId="2" xfId="0" applyFill="1" applyBorder="1"/>
    <xf numFmtId="165" fontId="0" fillId="4" borderId="2" xfId="1" applyNumberFormat="1" applyFont="1" applyFill="1" applyBorder="1"/>
    <xf numFmtId="0" fontId="7" fillId="4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right"/>
    </xf>
    <xf numFmtId="165" fontId="7" fillId="4" borderId="2" xfId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165" fontId="8" fillId="0" borderId="2" xfId="1" applyNumberFormat="1" applyFont="1" applyBorder="1"/>
    <xf numFmtId="165" fontId="2" fillId="4" borderId="2" xfId="1" applyNumberFormat="1" applyFont="1" applyFill="1" applyBorder="1"/>
    <xf numFmtId="0" fontId="0" fillId="0" borderId="2" xfId="0" applyBorder="1"/>
    <xf numFmtId="0" fontId="7" fillId="5" borderId="0" xfId="0" applyFont="1" applyFill="1" applyBorder="1" applyAlignment="1">
      <alignment vertical="center" wrapText="1"/>
    </xf>
    <xf numFmtId="3" fontId="2" fillId="4" borderId="2" xfId="0" applyNumberFormat="1" applyFont="1" applyFill="1" applyBorder="1"/>
    <xf numFmtId="3" fontId="2" fillId="4" borderId="0" xfId="0" applyNumberFormat="1" applyFont="1" applyFill="1" applyBorder="1" applyAlignment="1">
      <alignment horizontal="right"/>
    </xf>
    <xf numFmtId="0" fontId="7" fillId="4" borderId="2" xfId="0" applyFont="1" applyFill="1" applyBorder="1" applyAlignment="1">
      <alignment horizontal="center" wrapText="1"/>
    </xf>
    <xf numFmtId="3" fontId="0" fillId="0" borderId="2" xfId="0" applyNumberFormat="1" applyBorder="1"/>
    <xf numFmtId="3" fontId="2" fillId="4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49" fontId="0" fillId="6" borderId="0" xfId="0" applyNumberFormat="1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49" fontId="10" fillId="6" borderId="10" xfId="0" applyNumberFormat="1" applyFont="1" applyFill="1" applyBorder="1" applyAlignment="1">
      <alignment vertical="center"/>
    </xf>
    <xf numFmtId="3" fontId="10" fillId="6" borderId="11" xfId="0" applyNumberFormat="1" applyFont="1" applyFill="1" applyBorder="1" applyAlignment="1">
      <alignment vertical="center"/>
    </xf>
    <xf numFmtId="9" fontId="12" fillId="6" borderId="12" xfId="0" applyNumberFormat="1" applyFont="1" applyFill="1" applyBorder="1" applyAlignment="1"/>
    <xf numFmtId="168" fontId="10" fillId="6" borderId="11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vertical="center"/>
    </xf>
    <xf numFmtId="168" fontId="10" fillId="3" borderId="14" xfId="0" applyNumberFormat="1" applyFont="1" applyFill="1" applyBorder="1" applyAlignment="1">
      <alignment vertical="center"/>
    </xf>
    <xf numFmtId="9" fontId="10" fillId="3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49" fontId="10" fillId="3" borderId="19" xfId="0" applyNumberFormat="1" applyFont="1" applyFill="1" applyBorder="1" applyAlignment="1">
      <alignment vertical="center"/>
    </xf>
    <xf numFmtId="49" fontId="12" fillId="3" borderId="21" xfId="0" applyNumberFormat="1" applyFont="1" applyFill="1" applyBorder="1" applyAlignment="1"/>
    <xf numFmtId="0" fontId="18" fillId="5" borderId="24" xfId="0" applyFont="1" applyFill="1" applyBorder="1" applyAlignment="1"/>
    <xf numFmtId="0" fontId="17" fillId="5" borderId="22" xfId="0" applyFont="1" applyFill="1" applyBorder="1" applyAlignment="1">
      <alignment vertical="center"/>
    </xf>
    <xf numFmtId="49" fontId="17" fillId="5" borderId="23" xfId="0" applyNumberFormat="1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0" fontId="17" fillId="5" borderId="24" xfId="0" applyFont="1" applyFill="1" applyBorder="1" applyAlignment="1">
      <alignment vertical="center"/>
    </xf>
    <xf numFmtId="49" fontId="17" fillId="5" borderId="22" xfId="0" applyNumberFormat="1" applyFont="1" applyFill="1" applyBorder="1" applyAlignment="1">
      <alignment vertical="center"/>
    </xf>
    <xf numFmtId="49" fontId="10" fillId="3" borderId="20" xfId="0" applyNumberFormat="1" applyFont="1" applyFill="1" applyBorder="1" applyAlignment="1">
      <alignment horizontal="center" vertical="center"/>
    </xf>
    <xf numFmtId="41" fontId="10" fillId="3" borderId="17" xfId="2" applyFont="1" applyFill="1" applyBorder="1" applyAlignment="1">
      <alignment vertical="center"/>
    </xf>
    <xf numFmtId="41" fontId="10" fillId="3" borderId="18" xfId="2" applyFont="1" applyFill="1" applyBorder="1" applyAlignment="1">
      <alignment vertical="center"/>
    </xf>
    <xf numFmtId="41" fontId="10" fillId="3" borderId="14" xfId="2" applyFont="1" applyFill="1" applyBorder="1" applyAlignment="1">
      <alignment vertical="center"/>
    </xf>
    <xf numFmtId="41" fontId="10" fillId="3" borderId="15" xfId="2" applyFont="1" applyFill="1" applyBorder="1" applyAlignment="1">
      <alignment vertical="center"/>
    </xf>
    <xf numFmtId="169" fontId="8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  <color rgb="FF00CCFF"/>
      <color rgb="FF06E2E2"/>
      <color rgb="FF00CC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279399</xdr:colOff>
      <xdr:row>1</xdr:row>
      <xdr:rowOff>0</xdr:rowOff>
    </xdr:from>
    <xdr:to>
      <xdr:col>7</xdr:col>
      <xdr:colOff>22224</xdr:colOff>
      <xdr:row>6</xdr:row>
      <xdr:rowOff>184151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187325"/>
          <a:ext cx="6823075" cy="1120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9:G98"/>
  <sheetViews>
    <sheetView tabSelected="1" workbookViewId="0">
      <selection activeCell="I2" sqref="I2"/>
    </sheetView>
  </sheetViews>
  <sheetFormatPr baseColWidth="10" defaultColWidth="11.40625" defaultRowHeight="14.75" x14ac:dyDescent="0.75"/>
  <cols>
    <col min="1" max="1" width="4" style="4" customWidth="1"/>
    <col min="2" max="2" width="20.86328125" style="4" customWidth="1"/>
    <col min="3" max="3" width="14.54296875" style="4" customWidth="1"/>
    <col min="4" max="4" width="15.54296875" style="4" bestFit="1" customWidth="1"/>
    <col min="5" max="5" width="9" style="4" bestFit="1" customWidth="1"/>
    <col min="6" max="6" width="23.54296875" style="4" bestFit="1" customWidth="1"/>
    <col min="7" max="7" width="13.86328125" style="4" bestFit="1" customWidth="1"/>
    <col min="8" max="16384" width="11.40625" style="4"/>
  </cols>
  <sheetData>
    <row r="9" spans="2:7" x14ac:dyDescent="0.75">
      <c r="B9" s="41" t="s">
        <v>0</v>
      </c>
      <c r="C9" s="94" t="s">
        <v>80</v>
      </c>
      <c r="D9" s="94"/>
      <c r="F9" s="41" t="s">
        <v>60</v>
      </c>
      <c r="G9" s="8">
        <v>80000</v>
      </c>
    </row>
    <row r="10" spans="2:7" x14ac:dyDescent="0.75">
      <c r="B10" s="42" t="s">
        <v>1</v>
      </c>
      <c r="C10" s="92" t="s">
        <v>61</v>
      </c>
      <c r="D10" s="92"/>
      <c r="F10" s="9" t="s">
        <v>2</v>
      </c>
      <c r="G10" s="44" t="s">
        <v>72</v>
      </c>
    </row>
    <row r="11" spans="2:7" x14ac:dyDescent="0.75">
      <c r="B11" s="42" t="s">
        <v>3</v>
      </c>
      <c r="C11" s="92" t="s">
        <v>44</v>
      </c>
      <c r="D11" s="92"/>
      <c r="F11" s="9" t="s">
        <v>62</v>
      </c>
      <c r="G11" s="11">
        <v>80</v>
      </c>
    </row>
    <row r="12" spans="2:7" x14ac:dyDescent="0.75">
      <c r="B12" s="42" t="s">
        <v>4</v>
      </c>
      <c r="C12" s="92" t="s">
        <v>5</v>
      </c>
      <c r="D12" s="92"/>
      <c r="F12" s="9" t="s">
        <v>6</v>
      </c>
      <c r="G12" s="11">
        <f>SUM(G11*G9)</f>
        <v>6400000</v>
      </c>
    </row>
    <row r="13" spans="2:7" x14ac:dyDescent="0.75">
      <c r="B13" s="42" t="s">
        <v>7</v>
      </c>
      <c r="C13" s="96" t="s">
        <v>8</v>
      </c>
      <c r="D13" s="96"/>
      <c r="F13" s="9" t="s">
        <v>9</v>
      </c>
      <c r="G13" s="10" t="s">
        <v>63</v>
      </c>
    </row>
    <row r="14" spans="2:7" x14ac:dyDescent="0.75">
      <c r="B14" s="43" t="s">
        <v>10</v>
      </c>
      <c r="C14" s="92" t="s">
        <v>51</v>
      </c>
      <c r="D14" s="92"/>
      <c r="F14" s="9" t="s">
        <v>11</v>
      </c>
      <c r="G14" s="44" t="s">
        <v>72</v>
      </c>
    </row>
    <row r="15" spans="2:7" ht="16" x14ac:dyDescent="0.8">
      <c r="B15" s="43" t="s">
        <v>12</v>
      </c>
      <c r="C15" s="95">
        <v>2021</v>
      </c>
      <c r="D15" s="95"/>
      <c r="F15" s="9" t="s">
        <v>13</v>
      </c>
      <c r="G15" s="10" t="s">
        <v>81</v>
      </c>
    </row>
    <row r="16" spans="2:7" x14ac:dyDescent="0.75">
      <c r="B16" s="7"/>
    </row>
    <row r="17" spans="2:7" x14ac:dyDescent="0.75">
      <c r="B17" s="93" t="s">
        <v>14</v>
      </c>
      <c r="C17" s="93"/>
      <c r="D17" s="93"/>
      <c r="E17" s="93"/>
      <c r="F17" s="93"/>
      <c r="G17" s="93"/>
    </row>
    <row r="18" spans="2:7" x14ac:dyDescent="0.75">
      <c r="B18" s="7"/>
      <c r="C18" s="7"/>
      <c r="D18" s="7"/>
      <c r="E18" s="7"/>
      <c r="F18" s="7"/>
      <c r="G18" s="7"/>
    </row>
    <row r="19" spans="2:7" x14ac:dyDescent="0.75">
      <c r="B19" s="50" t="s">
        <v>15</v>
      </c>
    </row>
    <row r="20" spans="2:7" x14ac:dyDescent="0.75">
      <c r="B20" s="35" t="s">
        <v>16</v>
      </c>
      <c r="C20" s="35" t="s">
        <v>17</v>
      </c>
      <c r="D20" s="35" t="s">
        <v>18</v>
      </c>
      <c r="E20" s="35" t="s">
        <v>19</v>
      </c>
      <c r="F20" s="53" t="s">
        <v>20</v>
      </c>
      <c r="G20" s="35" t="s">
        <v>21</v>
      </c>
    </row>
    <row r="21" spans="2:7" x14ac:dyDescent="0.75">
      <c r="B21" s="9" t="s">
        <v>82</v>
      </c>
      <c r="C21" s="20" t="s">
        <v>22</v>
      </c>
      <c r="D21" s="20">
        <v>8</v>
      </c>
      <c r="E21" s="20" t="s">
        <v>46</v>
      </c>
      <c r="F21" s="37">
        <v>20000</v>
      </c>
      <c r="G21" s="37">
        <f t="shared" ref="G21:G29" si="0">F21*D21</f>
        <v>160000</v>
      </c>
    </row>
    <row r="22" spans="2:7" x14ac:dyDescent="0.75">
      <c r="B22" s="9" t="s">
        <v>76</v>
      </c>
      <c r="C22" s="20" t="s">
        <v>22</v>
      </c>
      <c r="D22" s="20">
        <v>2</v>
      </c>
      <c r="E22" s="20" t="s">
        <v>46</v>
      </c>
      <c r="F22" s="37">
        <v>20000</v>
      </c>
      <c r="G22" s="37">
        <f t="shared" si="0"/>
        <v>40000</v>
      </c>
    </row>
    <row r="23" spans="2:7" x14ac:dyDescent="0.75">
      <c r="B23" s="9" t="s">
        <v>83</v>
      </c>
      <c r="C23" s="20" t="s">
        <v>22</v>
      </c>
      <c r="D23" s="20">
        <v>1</v>
      </c>
      <c r="E23" s="20" t="s">
        <v>71</v>
      </c>
      <c r="F23" s="37">
        <v>20000</v>
      </c>
      <c r="G23" s="37">
        <f t="shared" si="0"/>
        <v>20000</v>
      </c>
    </row>
    <row r="24" spans="2:7" x14ac:dyDescent="0.75">
      <c r="B24" s="9" t="s">
        <v>45</v>
      </c>
      <c r="C24" s="20" t="s">
        <v>22</v>
      </c>
      <c r="D24" s="20">
        <v>8</v>
      </c>
      <c r="E24" s="20" t="s">
        <v>84</v>
      </c>
      <c r="F24" s="37">
        <v>20000</v>
      </c>
      <c r="G24" s="37">
        <f t="shared" si="0"/>
        <v>160000</v>
      </c>
    </row>
    <row r="25" spans="2:7" x14ac:dyDescent="0.75">
      <c r="B25" s="9" t="s">
        <v>85</v>
      </c>
      <c r="C25" s="20" t="s">
        <v>22</v>
      </c>
      <c r="D25" s="20">
        <v>10</v>
      </c>
      <c r="E25" s="20" t="s">
        <v>86</v>
      </c>
      <c r="F25" s="37">
        <v>20000</v>
      </c>
      <c r="G25" s="37">
        <f t="shared" si="0"/>
        <v>200000</v>
      </c>
    </row>
    <row r="26" spans="2:7" x14ac:dyDescent="0.75">
      <c r="B26" s="9" t="s">
        <v>64</v>
      </c>
      <c r="C26" s="20" t="s">
        <v>22</v>
      </c>
      <c r="D26" s="20">
        <v>2</v>
      </c>
      <c r="E26" s="20" t="s">
        <v>53</v>
      </c>
      <c r="F26" s="37">
        <v>20000</v>
      </c>
      <c r="G26" s="37">
        <f t="shared" si="0"/>
        <v>40000</v>
      </c>
    </row>
    <row r="27" spans="2:7" x14ac:dyDescent="0.75">
      <c r="B27" s="9" t="s">
        <v>87</v>
      </c>
      <c r="C27" s="20" t="s">
        <v>22</v>
      </c>
      <c r="D27" s="20">
        <v>3</v>
      </c>
      <c r="E27" s="20" t="s">
        <v>53</v>
      </c>
      <c r="F27" s="37">
        <v>20000</v>
      </c>
      <c r="G27" s="37">
        <f t="shared" si="0"/>
        <v>60000</v>
      </c>
    </row>
    <row r="28" spans="2:7" x14ac:dyDescent="0.75">
      <c r="B28" s="9" t="s">
        <v>52</v>
      </c>
      <c r="C28" s="20" t="s">
        <v>22</v>
      </c>
      <c r="D28" s="20">
        <v>10</v>
      </c>
      <c r="E28" s="20" t="s">
        <v>88</v>
      </c>
      <c r="F28" s="37">
        <v>20000</v>
      </c>
      <c r="G28" s="37">
        <f t="shared" si="0"/>
        <v>200000</v>
      </c>
    </row>
    <row r="29" spans="2:7" x14ac:dyDescent="0.75">
      <c r="B29" s="23" t="s">
        <v>65</v>
      </c>
      <c r="C29" s="20" t="s">
        <v>22</v>
      </c>
      <c r="D29" s="20">
        <v>16</v>
      </c>
      <c r="E29" s="20" t="s">
        <v>79</v>
      </c>
      <c r="F29" s="37">
        <v>20000</v>
      </c>
      <c r="G29" s="37">
        <f t="shared" si="0"/>
        <v>320000</v>
      </c>
    </row>
    <row r="30" spans="2:7" x14ac:dyDescent="0.75">
      <c r="B30" s="38" t="s">
        <v>23</v>
      </c>
      <c r="C30" s="39"/>
      <c r="D30" s="39"/>
      <c r="E30" s="39"/>
      <c r="F30" s="39"/>
      <c r="G30" s="51">
        <f>SUM(G21:G29)</f>
        <v>1200000</v>
      </c>
    </row>
    <row r="32" spans="2:7" x14ac:dyDescent="0.75">
      <c r="B32" s="50" t="s">
        <v>24</v>
      </c>
    </row>
    <row r="33" spans="2:7" x14ac:dyDescent="0.75">
      <c r="B33" s="35" t="s">
        <v>16</v>
      </c>
      <c r="C33" s="35" t="s">
        <v>17</v>
      </c>
      <c r="D33" s="35" t="s">
        <v>18</v>
      </c>
      <c r="E33" s="35" t="s">
        <v>19</v>
      </c>
      <c r="F33" s="53" t="s">
        <v>20</v>
      </c>
      <c r="G33" s="35" t="s">
        <v>21</v>
      </c>
    </row>
    <row r="34" spans="2:7" x14ac:dyDescent="0.75">
      <c r="B34" s="23"/>
      <c r="C34" s="24"/>
      <c r="D34" s="24"/>
      <c r="E34" s="24"/>
      <c r="F34" s="54"/>
      <c r="G34" s="54"/>
    </row>
    <row r="35" spans="2:7" x14ac:dyDescent="0.75">
      <c r="B35" s="38" t="s">
        <v>25</v>
      </c>
      <c r="C35" s="39"/>
      <c r="D35" s="39"/>
      <c r="E35" s="39"/>
      <c r="F35" s="39"/>
      <c r="G35" s="55"/>
    </row>
    <row r="37" spans="2:7" x14ac:dyDescent="0.75">
      <c r="B37" s="50" t="s">
        <v>26</v>
      </c>
      <c r="F37" s="5"/>
      <c r="G37" s="5"/>
    </row>
    <row r="38" spans="2:7" x14ac:dyDescent="0.75">
      <c r="B38" s="35" t="s">
        <v>16</v>
      </c>
      <c r="C38" s="35" t="s">
        <v>17</v>
      </c>
      <c r="D38" s="35" t="s">
        <v>18</v>
      </c>
      <c r="E38" s="35" t="s">
        <v>19</v>
      </c>
      <c r="F38" s="45" t="s">
        <v>20</v>
      </c>
      <c r="G38" s="36" t="s">
        <v>21</v>
      </c>
    </row>
    <row r="39" spans="2:7" x14ac:dyDescent="0.75">
      <c r="B39" s="23" t="s">
        <v>57</v>
      </c>
      <c r="C39" s="25" t="s">
        <v>27</v>
      </c>
      <c r="D39" s="91">
        <v>0.125</v>
      </c>
      <c r="E39" s="46" t="s">
        <v>58</v>
      </c>
      <c r="F39" s="47">
        <v>144000</v>
      </c>
      <c r="G39" s="47">
        <f>F39*D39</f>
        <v>18000</v>
      </c>
    </row>
    <row r="40" spans="2:7" x14ac:dyDescent="0.75">
      <c r="B40" s="23" t="s">
        <v>59</v>
      </c>
      <c r="C40" s="25" t="s">
        <v>27</v>
      </c>
      <c r="D40" s="91">
        <v>0.375</v>
      </c>
      <c r="E40" s="46" t="s">
        <v>58</v>
      </c>
      <c r="F40" s="47">
        <v>144000</v>
      </c>
      <c r="G40" s="47">
        <f>F40*D40</f>
        <v>54000</v>
      </c>
    </row>
    <row r="41" spans="2:7" x14ac:dyDescent="0.75">
      <c r="B41" s="23" t="s">
        <v>47</v>
      </c>
      <c r="C41" s="25" t="s">
        <v>27</v>
      </c>
      <c r="D41" s="91">
        <v>0.3125</v>
      </c>
      <c r="E41" s="46" t="s">
        <v>58</v>
      </c>
      <c r="F41" s="47">
        <v>144000</v>
      </c>
      <c r="G41" s="47">
        <f>F41*D41</f>
        <v>45000</v>
      </c>
    </row>
    <row r="42" spans="2:7" x14ac:dyDescent="0.75">
      <c r="B42" s="23" t="s">
        <v>77</v>
      </c>
      <c r="C42" s="25" t="s">
        <v>27</v>
      </c>
      <c r="D42" s="91">
        <v>0.15</v>
      </c>
      <c r="E42" s="46" t="s">
        <v>70</v>
      </c>
      <c r="F42" s="47">
        <v>144000</v>
      </c>
      <c r="G42" s="47">
        <f>F42*D42</f>
        <v>21600</v>
      </c>
    </row>
    <row r="43" spans="2:7" x14ac:dyDescent="0.75">
      <c r="B43" s="23" t="s">
        <v>78</v>
      </c>
      <c r="C43" s="25" t="s">
        <v>27</v>
      </c>
      <c r="D43" s="91">
        <v>0.1875</v>
      </c>
      <c r="E43" s="46" t="s">
        <v>73</v>
      </c>
      <c r="F43" s="47">
        <v>144000</v>
      </c>
      <c r="G43" s="47">
        <f>F43*D43</f>
        <v>27000</v>
      </c>
    </row>
    <row r="44" spans="2:7" x14ac:dyDescent="0.75">
      <c r="B44" s="38" t="s">
        <v>29</v>
      </c>
      <c r="C44" s="39"/>
      <c r="D44" s="39"/>
      <c r="E44" s="39"/>
      <c r="F44" s="40"/>
      <c r="G44" s="48">
        <f>SUM(G39:G43)</f>
        <v>165600</v>
      </c>
    </row>
    <row r="45" spans="2:7" s="2" customFormat="1" x14ac:dyDescent="0.75">
      <c r="B45" s="1"/>
      <c r="F45" s="3"/>
      <c r="G45" s="6"/>
    </row>
    <row r="46" spans="2:7" x14ac:dyDescent="0.75">
      <c r="B46" s="50" t="s">
        <v>30</v>
      </c>
    </row>
    <row r="47" spans="2:7" x14ac:dyDescent="0.75">
      <c r="B47" s="35" t="s">
        <v>30</v>
      </c>
      <c r="C47" s="21" t="s">
        <v>116</v>
      </c>
      <c r="D47" s="21" t="s">
        <v>31</v>
      </c>
      <c r="E47" s="35" t="s">
        <v>19</v>
      </c>
      <c r="F47" s="35" t="s">
        <v>20</v>
      </c>
      <c r="G47" s="35" t="s">
        <v>32</v>
      </c>
    </row>
    <row r="48" spans="2:7" x14ac:dyDescent="0.75">
      <c r="B48" s="57" t="s">
        <v>54</v>
      </c>
      <c r="C48" s="24"/>
      <c r="D48" s="24"/>
      <c r="E48" s="24"/>
      <c r="F48" s="37"/>
      <c r="G48" s="37"/>
    </row>
    <row r="49" spans="2:7" x14ac:dyDescent="0.75">
      <c r="B49" s="56" t="s">
        <v>89</v>
      </c>
      <c r="C49" s="24" t="s">
        <v>56</v>
      </c>
      <c r="D49" s="24">
        <v>3</v>
      </c>
      <c r="E49" s="24" t="s">
        <v>58</v>
      </c>
      <c r="F49" s="37">
        <v>68345</v>
      </c>
      <c r="G49" s="37">
        <f>D49*F49</f>
        <v>205035</v>
      </c>
    </row>
    <row r="50" spans="2:7" x14ac:dyDescent="0.75">
      <c r="B50" s="57" t="s">
        <v>33</v>
      </c>
      <c r="C50" s="24"/>
      <c r="D50" s="24"/>
      <c r="E50" s="24"/>
      <c r="F50" s="37"/>
      <c r="G50" s="37"/>
    </row>
    <row r="51" spans="2:7" x14ac:dyDescent="0.75">
      <c r="B51" s="56" t="s">
        <v>48</v>
      </c>
      <c r="C51" s="24" t="s">
        <v>90</v>
      </c>
      <c r="D51" s="24">
        <v>10</v>
      </c>
      <c r="E51" s="24" t="s">
        <v>69</v>
      </c>
      <c r="F51" s="37">
        <v>9190</v>
      </c>
      <c r="G51" s="37">
        <f>D51*F51</f>
        <v>91900</v>
      </c>
    </row>
    <row r="52" spans="2:7" x14ac:dyDescent="0.75">
      <c r="B52" s="59" t="s">
        <v>66</v>
      </c>
      <c r="C52" s="24" t="s">
        <v>90</v>
      </c>
      <c r="D52" s="24">
        <v>17</v>
      </c>
      <c r="E52" s="25" t="s">
        <v>69</v>
      </c>
      <c r="F52" s="37">
        <v>7960</v>
      </c>
      <c r="G52" s="37">
        <f t="shared" ref="G52:G59" si="1">D52*F52</f>
        <v>135320</v>
      </c>
    </row>
    <row r="53" spans="2:7" x14ac:dyDescent="0.75">
      <c r="B53" s="56" t="s">
        <v>91</v>
      </c>
      <c r="C53" s="24" t="s">
        <v>56</v>
      </c>
      <c r="D53" s="24">
        <v>14</v>
      </c>
      <c r="E53" s="24" t="s">
        <v>75</v>
      </c>
      <c r="F53" s="37">
        <v>21320</v>
      </c>
      <c r="G53" s="37">
        <f t="shared" si="1"/>
        <v>298480</v>
      </c>
    </row>
    <row r="54" spans="2:7" x14ac:dyDescent="0.75">
      <c r="B54" s="57" t="s">
        <v>68</v>
      </c>
      <c r="C54" s="24"/>
      <c r="D54" s="24"/>
      <c r="E54" s="24"/>
      <c r="F54" s="37"/>
      <c r="G54" s="37"/>
    </row>
    <row r="55" spans="2:7" x14ac:dyDescent="0.75">
      <c r="B55" s="49" t="s">
        <v>92</v>
      </c>
      <c r="C55" s="60" t="s">
        <v>49</v>
      </c>
      <c r="D55" s="24">
        <v>2.5</v>
      </c>
      <c r="E55" s="24" t="s">
        <v>28</v>
      </c>
      <c r="F55" s="37">
        <v>6240</v>
      </c>
      <c r="G55" s="37">
        <f t="shared" si="1"/>
        <v>15600</v>
      </c>
    </row>
    <row r="56" spans="2:7" x14ac:dyDescent="0.75">
      <c r="B56" s="58" t="s">
        <v>67</v>
      </c>
      <c r="C56" s="24"/>
      <c r="D56" s="24"/>
      <c r="E56" s="24"/>
      <c r="F56" s="37"/>
      <c r="G56" s="37"/>
    </row>
    <row r="57" spans="2:7" x14ac:dyDescent="0.75">
      <c r="B57" s="59" t="s">
        <v>93</v>
      </c>
      <c r="C57" s="24" t="s">
        <v>94</v>
      </c>
      <c r="D57" s="24">
        <v>2</v>
      </c>
      <c r="E57" s="24" t="s">
        <v>58</v>
      </c>
      <c r="F57" s="37">
        <v>111387</v>
      </c>
      <c r="G57" s="37">
        <f t="shared" si="1"/>
        <v>222774</v>
      </c>
    </row>
    <row r="58" spans="2:7" x14ac:dyDescent="0.75">
      <c r="B58" s="58" t="s">
        <v>74</v>
      </c>
      <c r="C58" s="24"/>
      <c r="D58" s="24"/>
      <c r="E58" s="24"/>
      <c r="F58" s="37"/>
      <c r="G58" s="37"/>
    </row>
    <row r="59" spans="2:7" x14ac:dyDescent="0.75">
      <c r="B59" s="59" t="s">
        <v>95</v>
      </c>
      <c r="C59" s="24" t="s">
        <v>50</v>
      </c>
      <c r="D59" s="24">
        <v>1</v>
      </c>
      <c r="E59" s="24" t="s">
        <v>69</v>
      </c>
      <c r="F59" s="37">
        <v>9190</v>
      </c>
      <c r="G59" s="37">
        <f t="shared" si="1"/>
        <v>9190</v>
      </c>
    </row>
    <row r="60" spans="2:7" x14ac:dyDescent="0.75">
      <c r="B60" s="56" t="s">
        <v>55</v>
      </c>
      <c r="C60" s="24" t="s">
        <v>50</v>
      </c>
      <c r="D60" s="24">
        <v>1</v>
      </c>
      <c r="E60" s="24" t="s">
        <v>96</v>
      </c>
      <c r="F60" s="37">
        <v>43650</v>
      </c>
      <c r="G60" s="37">
        <f>D60*F60</f>
        <v>43650</v>
      </c>
    </row>
    <row r="61" spans="2:7" x14ac:dyDescent="0.75">
      <c r="B61" s="38" t="s">
        <v>34</v>
      </c>
      <c r="C61" s="39"/>
      <c r="D61" s="39"/>
      <c r="E61" s="39"/>
      <c r="F61" s="40"/>
      <c r="G61" s="48">
        <f>SUM(G49:G60)</f>
        <v>1021949</v>
      </c>
    </row>
    <row r="62" spans="2:7" x14ac:dyDescent="0.75">
      <c r="F62" s="5"/>
      <c r="G62" s="5"/>
    </row>
    <row r="63" spans="2:7" x14ac:dyDescent="0.75">
      <c r="B63" s="50" t="s">
        <v>35</v>
      </c>
      <c r="F63" s="5"/>
      <c r="G63" s="5"/>
    </row>
    <row r="64" spans="2:7" x14ac:dyDescent="0.75">
      <c r="B64" s="35" t="s">
        <v>36</v>
      </c>
      <c r="C64" s="35" t="s">
        <v>116</v>
      </c>
      <c r="D64" s="35" t="s">
        <v>31</v>
      </c>
      <c r="E64" s="35" t="s">
        <v>19</v>
      </c>
      <c r="F64" s="22" t="s">
        <v>20</v>
      </c>
      <c r="G64" s="36" t="s">
        <v>32</v>
      </c>
    </row>
    <row r="65" spans="2:7" x14ac:dyDescent="0.75">
      <c r="B65" s="49"/>
      <c r="C65" s="24"/>
      <c r="D65" s="24"/>
      <c r="E65" s="24"/>
      <c r="F65" s="37"/>
      <c r="G65" s="37"/>
    </row>
    <row r="66" spans="2:7" x14ac:dyDescent="0.75">
      <c r="B66" s="38" t="s">
        <v>37</v>
      </c>
      <c r="C66" s="39"/>
      <c r="D66" s="39"/>
      <c r="E66" s="39"/>
      <c r="F66" s="40"/>
      <c r="G66" s="48">
        <f>SUM(G65:G65)</f>
        <v>0</v>
      </c>
    </row>
    <row r="67" spans="2:7" x14ac:dyDescent="0.75">
      <c r="F67" s="5"/>
      <c r="G67" s="5"/>
    </row>
    <row r="68" spans="2:7" x14ac:dyDescent="0.75">
      <c r="B68" s="16" t="s">
        <v>38</v>
      </c>
      <c r="C68" s="16"/>
      <c r="D68" s="16"/>
      <c r="E68" s="16"/>
      <c r="F68" s="16"/>
      <c r="G68" s="17">
        <f>SUM(G30+G61+G35+G44+G66)</f>
        <v>2387549</v>
      </c>
    </row>
    <row r="69" spans="2:7" x14ac:dyDescent="0.75">
      <c r="B69" s="13" t="s">
        <v>39</v>
      </c>
      <c r="C69" s="12"/>
      <c r="D69" s="12"/>
      <c r="E69" s="12"/>
      <c r="F69" s="12"/>
      <c r="G69" s="14">
        <f>SUM(G68*5/100)</f>
        <v>119377.45</v>
      </c>
    </row>
    <row r="70" spans="2:7" x14ac:dyDescent="0.75">
      <c r="B70" s="18" t="s">
        <v>40</v>
      </c>
      <c r="C70" s="18"/>
      <c r="D70" s="18"/>
      <c r="E70" s="18"/>
      <c r="F70" s="18"/>
      <c r="G70" s="19">
        <f>SUM(G68:G69)</f>
        <v>2506926.4500000002</v>
      </c>
    </row>
    <row r="71" spans="2:7" x14ac:dyDescent="0.75">
      <c r="B71" s="15" t="s">
        <v>41</v>
      </c>
      <c r="C71" s="15"/>
      <c r="D71" s="15"/>
      <c r="E71" s="15"/>
      <c r="F71" s="15"/>
      <c r="G71" s="52">
        <f>SUM(G12*1)</f>
        <v>6400000</v>
      </c>
    </row>
    <row r="72" spans="2:7" x14ac:dyDescent="0.75">
      <c r="B72" s="18" t="s">
        <v>42</v>
      </c>
      <c r="C72" s="16"/>
      <c r="D72" s="16"/>
      <c r="E72" s="16"/>
      <c r="F72" s="16"/>
      <c r="G72" s="17">
        <f>SUM(G71-G70)</f>
        <v>3893073.55</v>
      </c>
    </row>
    <row r="73" spans="2:7" x14ac:dyDescent="0.75">
      <c r="B73" s="61" t="s">
        <v>103</v>
      </c>
      <c r="C73" s="62"/>
      <c r="D73" s="62"/>
      <c r="E73" s="62"/>
      <c r="F73" s="62"/>
      <c r="G73" s="2"/>
    </row>
    <row r="74" spans="2:7" ht="15.5" thickBot="1" x14ac:dyDescent="0.9">
      <c r="B74" s="63"/>
      <c r="C74" s="62"/>
      <c r="D74" s="62"/>
      <c r="E74" s="62"/>
      <c r="F74" s="62"/>
      <c r="G74" s="2"/>
    </row>
    <row r="75" spans="2:7" x14ac:dyDescent="0.75">
      <c r="B75" s="26" t="s">
        <v>97</v>
      </c>
      <c r="C75" s="27"/>
      <c r="D75" s="27"/>
      <c r="E75" s="27"/>
      <c r="F75" s="28"/>
      <c r="G75" s="2"/>
    </row>
    <row r="76" spans="2:7" x14ac:dyDescent="0.75">
      <c r="B76" s="29" t="s">
        <v>43</v>
      </c>
      <c r="C76" s="30"/>
      <c r="D76" s="30"/>
      <c r="E76" s="30"/>
      <c r="F76" s="31"/>
      <c r="G76" s="2"/>
    </row>
    <row r="77" spans="2:7" x14ac:dyDescent="0.75">
      <c r="B77" s="29" t="s">
        <v>98</v>
      </c>
      <c r="C77" s="30"/>
      <c r="D77" s="30"/>
      <c r="E77" s="30"/>
      <c r="F77" s="31"/>
      <c r="G77" s="2"/>
    </row>
    <row r="78" spans="2:7" x14ac:dyDescent="0.75">
      <c r="B78" s="29" t="s">
        <v>99</v>
      </c>
      <c r="C78" s="30"/>
      <c r="D78" s="30"/>
      <c r="E78" s="30"/>
      <c r="F78" s="31"/>
      <c r="G78" s="2"/>
    </row>
    <row r="79" spans="2:7" x14ac:dyDescent="0.75">
      <c r="B79" s="29" t="s">
        <v>100</v>
      </c>
      <c r="C79" s="30"/>
      <c r="D79" s="30"/>
      <c r="E79" s="30"/>
      <c r="F79" s="31"/>
      <c r="G79" s="2"/>
    </row>
    <row r="80" spans="2:7" x14ac:dyDescent="0.75">
      <c r="B80" s="29" t="s">
        <v>101</v>
      </c>
      <c r="C80" s="30"/>
      <c r="D80" s="30"/>
      <c r="E80" s="30"/>
      <c r="F80" s="31"/>
      <c r="G80" s="2"/>
    </row>
    <row r="81" spans="2:7" ht="15.5" thickBot="1" x14ac:dyDescent="0.9">
      <c r="B81" s="32" t="s">
        <v>102</v>
      </c>
      <c r="C81" s="33"/>
      <c r="D81" s="33"/>
      <c r="E81" s="33"/>
      <c r="F81" s="34"/>
      <c r="G81" s="2"/>
    </row>
    <row r="82" spans="2:7" ht="15.5" thickBot="1" x14ac:dyDescent="0.9">
      <c r="B82" s="64"/>
      <c r="C82" s="30"/>
      <c r="D82" s="30"/>
      <c r="E82" s="30"/>
      <c r="F82" s="30"/>
      <c r="G82" s="2"/>
    </row>
    <row r="83" spans="2:7" ht="15.5" thickBot="1" x14ac:dyDescent="0.9">
      <c r="B83" s="85" t="s">
        <v>104</v>
      </c>
      <c r="C83" s="82"/>
      <c r="D83" s="80"/>
      <c r="E83" s="71"/>
      <c r="F83" s="71"/>
      <c r="G83" s="2"/>
    </row>
    <row r="84" spans="2:7" x14ac:dyDescent="0.75">
      <c r="B84" s="78" t="s">
        <v>105</v>
      </c>
      <c r="C84" s="86" t="s">
        <v>106</v>
      </c>
      <c r="D84" s="79" t="s">
        <v>107</v>
      </c>
      <c r="E84" s="71"/>
      <c r="F84" s="71"/>
      <c r="G84" s="2"/>
    </row>
    <row r="85" spans="2:7" x14ac:dyDescent="0.75">
      <c r="B85" s="65" t="s">
        <v>108</v>
      </c>
      <c r="C85" s="66">
        <f>G30</f>
        <v>1200000</v>
      </c>
      <c r="D85" s="67">
        <f>(C85/C91)</f>
        <v>0.47867379595440462</v>
      </c>
      <c r="E85" s="71"/>
      <c r="F85" s="71"/>
      <c r="G85" s="2"/>
    </row>
    <row r="86" spans="2:7" x14ac:dyDescent="0.75">
      <c r="B86" s="65" t="s">
        <v>109</v>
      </c>
      <c r="C86" s="66">
        <f>G35</f>
        <v>0</v>
      </c>
      <c r="D86" s="67">
        <v>0</v>
      </c>
      <c r="E86" s="71"/>
      <c r="F86" s="71"/>
      <c r="G86" s="2"/>
    </row>
    <row r="87" spans="2:7" x14ac:dyDescent="0.75">
      <c r="B87" s="65" t="s">
        <v>110</v>
      </c>
      <c r="C87" s="66">
        <f>G44</f>
        <v>165600</v>
      </c>
      <c r="D87" s="67">
        <f>(C87/C91)</f>
        <v>6.6056983841707842E-2</v>
      </c>
      <c r="E87" s="71"/>
      <c r="F87" s="71"/>
      <c r="G87" s="2"/>
    </row>
    <row r="88" spans="2:7" x14ac:dyDescent="0.75">
      <c r="B88" s="65" t="s">
        <v>111</v>
      </c>
      <c r="C88" s="66">
        <f>G61</f>
        <v>1021949</v>
      </c>
      <c r="D88" s="67">
        <f>(C88/C91)</f>
        <v>0.40765017258483988</v>
      </c>
      <c r="E88" s="71"/>
      <c r="F88" s="71"/>
      <c r="G88" s="2"/>
    </row>
    <row r="89" spans="2:7" x14ac:dyDescent="0.75">
      <c r="B89" s="65" t="s">
        <v>112</v>
      </c>
      <c r="C89" s="68">
        <f>G66</f>
        <v>0</v>
      </c>
      <c r="D89" s="67">
        <f>(C89/C91)</f>
        <v>0</v>
      </c>
      <c r="E89" s="72"/>
      <c r="F89" s="72"/>
      <c r="G89" s="2"/>
    </row>
    <row r="90" spans="2:7" x14ac:dyDescent="0.75">
      <c r="B90" s="65" t="s">
        <v>113</v>
      </c>
      <c r="C90" s="68">
        <f>G69</f>
        <v>119377.45</v>
      </c>
      <c r="D90" s="67">
        <f>(C90/C91)</f>
        <v>4.7619047619047616E-2</v>
      </c>
      <c r="E90" s="72"/>
      <c r="F90" s="72"/>
      <c r="G90" s="2"/>
    </row>
    <row r="91" spans="2:7" ht="15.5" thickBot="1" x14ac:dyDescent="0.9">
      <c r="B91" s="74" t="s">
        <v>114</v>
      </c>
      <c r="C91" s="75">
        <f>SUM(C85:C90)</f>
        <v>2506926.4500000002</v>
      </c>
      <c r="D91" s="76">
        <f>SUM(D85:D90)</f>
        <v>1</v>
      </c>
      <c r="E91" s="72"/>
      <c r="F91" s="72"/>
      <c r="G91" s="2"/>
    </row>
    <row r="92" spans="2:7" x14ac:dyDescent="0.75">
      <c r="B92" s="63"/>
      <c r="C92" s="62"/>
      <c r="D92" s="62"/>
      <c r="E92" s="62"/>
      <c r="F92" s="62"/>
      <c r="G92" s="2"/>
    </row>
    <row r="93" spans="2:7" ht="15.5" thickBot="1" x14ac:dyDescent="0.9">
      <c r="B93" s="69"/>
      <c r="C93" s="62"/>
      <c r="D93" s="62"/>
      <c r="E93" s="62"/>
      <c r="F93" s="62"/>
      <c r="G93" s="2"/>
    </row>
    <row r="94" spans="2:7" ht="15.5" thickBot="1" x14ac:dyDescent="0.9">
      <c r="B94" s="81"/>
      <c r="C94" s="82" t="s">
        <v>117</v>
      </c>
      <c r="D94" s="83"/>
      <c r="E94" s="84"/>
      <c r="F94" s="72"/>
      <c r="G94" s="2"/>
    </row>
    <row r="95" spans="2:7" x14ac:dyDescent="0.75">
      <c r="B95" s="77" t="s">
        <v>118</v>
      </c>
      <c r="C95" s="87">
        <v>77000</v>
      </c>
      <c r="D95" s="87">
        <v>80000</v>
      </c>
      <c r="E95" s="88">
        <v>83500</v>
      </c>
      <c r="F95" s="73"/>
      <c r="G95" s="2"/>
    </row>
    <row r="96" spans="2:7" ht="15.5" thickBot="1" x14ac:dyDescent="0.9">
      <c r="B96" s="74" t="s">
        <v>119</v>
      </c>
      <c r="C96" s="89">
        <f>(G70/C95)</f>
        <v>32.557486363636365</v>
      </c>
      <c r="D96" s="89">
        <f>(G70/D95)</f>
        <v>31.336580625000003</v>
      </c>
      <c r="E96" s="90">
        <f>(G70/E95)</f>
        <v>30.023071257485032</v>
      </c>
      <c r="F96" s="73"/>
      <c r="G96" s="2"/>
    </row>
    <row r="97" spans="2:7" x14ac:dyDescent="0.75">
      <c r="B97" s="70" t="s">
        <v>115</v>
      </c>
      <c r="C97" s="30"/>
      <c r="D97" s="30"/>
      <c r="E97" s="30"/>
      <c r="F97" s="30"/>
      <c r="G97" s="2"/>
    </row>
    <row r="98" spans="2:7" x14ac:dyDescent="0.75">
      <c r="B98" s="2"/>
      <c r="C98" s="2"/>
      <c r="D98" s="2"/>
      <c r="E98" s="2"/>
      <c r="F98" s="2"/>
      <c r="G98" s="2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14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Maturana Constantino</dc:creator>
  <cp:lastModifiedBy>Lucia González</cp:lastModifiedBy>
  <cp:lastPrinted>2021-02-23T15:15:04Z</cp:lastPrinted>
  <dcterms:created xsi:type="dcterms:W3CDTF">2018-04-19T14:03:14Z</dcterms:created>
  <dcterms:modified xsi:type="dcterms:W3CDTF">2021-05-04T15:45:52Z</dcterms:modified>
</cp:coreProperties>
</file>