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Angol\"/>
    </mc:Choice>
  </mc:AlternateContent>
  <bookViews>
    <workbookView xWindow="0" yWindow="0" windowWidth="20490" windowHeight="7155"/>
  </bookViews>
  <sheets>
    <sheet name="Avena Grano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8" l="1"/>
  <c r="G40" i="8" l="1"/>
  <c r="G56" i="8"/>
  <c r="G35" i="8" l="1"/>
  <c r="G54" i="8" l="1"/>
  <c r="G53" i="8"/>
  <c r="G51" i="8"/>
  <c r="G50" i="8"/>
  <c r="G49" i="8"/>
  <c r="G47" i="8"/>
  <c r="G41" i="8"/>
  <c r="G39" i="8"/>
  <c r="G38" i="8"/>
  <c r="G37" i="8"/>
  <c r="G34" i="8"/>
  <c r="G24" i="8"/>
  <c r="G23" i="8"/>
  <c r="G22" i="8"/>
  <c r="G21" i="8"/>
  <c r="G12" i="8"/>
  <c r="G67" i="8" s="1"/>
  <c r="G25" i="8" l="1"/>
  <c r="C81" i="8" s="1"/>
  <c r="G57" i="8"/>
  <c r="C84" i="8" s="1"/>
  <c r="G42" i="8"/>
  <c r="C83" i="8" s="1"/>
  <c r="G64" i="8" l="1"/>
  <c r="G65" i="8" s="1"/>
  <c r="G66" i="8" s="1"/>
  <c r="G68" i="8" s="1"/>
  <c r="C86" i="8" l="1"/>
  <c r="C87" i="8" s="1"/>
  <c r="D85" i="8" s="1"/>
  <c r="C92" i="8"/>
  <c r="D92" i="8"/>
  <c r="E92" i="8"/>
  <c r="D83" i="8" l="1"/>
  <c r="D84" i="8"/>
  <c r="D81" i="8"/>
  <c r="D86" i="8"/>
  <c r="D87" i="8" l="1"/>
</calcChain>
</file>

<file path=xl/sharedStrings.xml><?xml version="1.0" encoding="utf-8"?>
<sst xmlns="http://schemas.openxmlformats.org/spreadsheetml/2006/main" count="154" uniqueCount="105">
  <si>
    <t>RUBRO O CULTIVO</t>
  </si>
  <si>
    <t>AVENA GRANO</t>
  </si>
  <si>
    <t>RENDIMIENTO (qqm/Há.)</t>
  </si>
  <si>
    <t>VARIEDAD</t>
  </si>
  <si>
    <t>URANO, SUPER NOVA</t>
  </si>
  <si>
    <t>FECHA ESTIMADA  PRECIO VENTA</t>
  </si>
  <si>
    <t>Enero de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</si>
  <si>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</si>
  <si>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</si>
  <si>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</si>
  <si>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</si>
  <si>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</si>
  <si>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</si>
  <si>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</si>
  <si>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Angol</t>
  </si>
  <si>
    <t>DESTINO PRODUCCION</t>
  </si>
  <si>
    <t>Agroindustria</t>
  </si>
  <si>
    <t>COMUNA/LOCALIDAD</t>
  </si>
  <si>
    <t>Todas las comunas del Area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</si>
  <si>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</si>
  <si>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</si>
  <si>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</si>
  <si>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</si>
  <si>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</si>
  <si>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</si>
  <si>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</si>
  <si>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</si>
  <si>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</si>
  <si>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</si>
  <si>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</si>
  <si>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</si>
  <si>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Cal Soprocal</t>
  </si>
  <si>
    <t>JH</t>
  </si>
  <si>
    <t>Abril</t>
  </si>
  <si>
    <t>Siembra ( Maquinista, carga de semilla y fertilizante)</t>
  </si>
  <si>
    <t>Mayo</t>
  </si>
  <si>
    <t>Control de Malezas</t>
  </si>
  <si>
    <t>Agosto</t>
  </si>
  <si>
    <t>Fert.  Vegetativa</t>
  </si>
  <si>
    <t>Julio-Septiembre</t>
  </si>
  <si>
    <t>Subtotal Jornadas Hombre</t>
  </si>
  <si>
    <t>JORNADAS ANIMAL</t>
  </si>
  <si>
    <t>Subtotal Jornadas Animal</t>
  </si>
  <si>
    <t>MAQUINARIA</t>
  </si>
  <si>
    <t>Arado Cincel</t>
  </si>
  <si>
    <t>JM</t>
  </si>
  <si>
    <t>Marzo</t>
  </si>
  <si>
    <t>Encaladura</t>
  </si>
  <si>
    <t>Rastraje</t>
  </si>
  <si>
    <t>Vibrocultivador</t>
  </si>
  <si>
    <t>Siembra</t>
  </si>
  <si>
    <t>Fumigacion</t>
  </si>
  <si>
    <t>Trompo Abonador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</si>
  <si>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</si>
  <si>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</si>
  <si>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</si>
  <si>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</si>
  <si>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</si>
  <si>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</si>
  <si>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</si>
  <si>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</si>
  <si>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Avena Urano, Super Nova</t>
  </si>
  <si>
    <t>Kg</t>
  </si>
  <si>
    <t>FERTILIZANTES</t>
  </si>
  <si>
    <t>Urea Granulada</t>
  </si>
  <si>
    <t>Mezcla Agricola 7-27-8</t>
  </si>
  <si>
    <t>kg</t>
  </si>
  <si>
    <t>Cal Agricola</t>
  </si>
  <si>
    <t>HERBICIDAS</t>
  </si>
  <si>
    <t>Mcpa</t>
  </si>
  <si>
    <t>Lt.</t>
  </si>
  <si>
    <t>Ajax, sobre de 10 gramos</t>
  </si>
  <si>
    <t>FUNGICIDAS</t>
  </si>
  <si>
    <t>Indar Flo (Carbones)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</si>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</sst>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49" fontId="3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/>
    <xf numFmtId="164" fontId="3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3" borderId="58" xfId="0" applyNumberFormat="1" applyFont="1" applyFill="1" applyBorder="1" applyAlignment="1">
      <alignment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horizontal="center" vertical="center"/>
    </xf>
    <xf numFmtId="166" fontId="8" fillId="7" borderId="39" xfId="0" applyNumberFormat="1" applyFont="1" applyFill="1" applyBorder="1" applyAlignment="1">
      <alignment horizontal="center" vertical="center"/>
    </xf>
    <xf numFmtId="0" fontId="8" fillId="7" borderId="53" xfId="0" applyNumberFormat="1" applyFont="1" applyFill="1" applyBorder="1" applyAlignment="1">
      <alignment horizontal="right" vertical="center"/>
    </xf>
    <xf numFmtId="0" fontId="8" fillId="7" borderId="54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wrapText="1"/>
    </xf>
    <xf numFmtId="165" fontId="14" fillId="5" borderId="32" xfId="0" applyNumberFormat="1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165" fontId="14" fillId="3" borderId="30" xfId="0" applyNumberFormat="1" applyFont="1" applyFill="1" applyBorder="1" applyAlignment="1">
      <alignment vertical="center"/>
    </xf>
    <xf numFmtId="165" fontId="14" fillId="5" borderId="30" xfId="0" applyNumberFormat="1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vertical="center" wrapText="1"/>
    </xf>
    <xf numFmtId="0" fontId="7" fillId="2" borderId="11" xfId="0" applyFont="1" applyFill="1" applyBorder="1" applyAlignment="1"/>
    <xf numFmtId="0" fontId="7" fillId="2" borderId="12" xfId="0" applyFont="1" applyFill="1" applyBorder="1" applyAlignment="1">
      <alignment horizontal="left"/>
    </xf>
    <xf numFmtId="0" fontId="7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9" fontId="14" fillId="3" borderId="59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/>
    </xf>
    <xf numFmtId="0" fontId="16" fillId="0" borderId="55" xfId="0" applyFont="1" applyBorder="1" applyAlignment="1">
      <alignment vertical="center"/>
    </xf>
    <xf numFmtId="3" fontId="11" fillId="3" borderId="58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7" fillId="2" borderId="17" xfId="0" applyFont="1" applyFill="1" applyBorder="1" applyAlignment="1"/>
    <xf numFmtId="0" fontId="7" fillId="2" borderId="18" xfId="0" applyFont="1" applyFill="1" applyBorder="1" applyAlignment="1"/>
    <xf numFmtId="3" fontId="7" fillId="2" borderId="18" xfId="0" applyNumberFormat="1" applyFont="1" applyFill="1" applyBorder="1" applyAlignment="1"/>
    <xf numFmtId="49" fontId="14" fillId="3" borderId="57" xfId="0" applyNumberFormat="1" applyFont="1" applyFill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/>
    </xf>
    <xf numFmtId="0" fontId="16" fillId="0" borderId="55" xfId="0" applyFont="1" applyBorder="1"/>
    <xf numFmtId="49" fontId="14" fillId="3" borderId="13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7" fillId="2" borderId="25" xfId="0" applyFont="1" applyFill="1" applyBorder="1" applyAlignment="1"/>
    <xf numFmtId="3" fontId="7" fillId="2" borderId="25" xfId="0" applyNumberFormat="1" applyFont="1" applyFill="1" applyBorder="1" applyAlignment="1"/>
    <xf numFmtId="49" fontId="14" fillId="5" borderId="26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49" fontId="14" fillId="3" borderId="29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49" fontId="14" fillId="5" borderId="31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0" fontId="7" fillId="2" borderId="64" xfId="0" applyFont="1" applyFill="1" applyBorder="1" applyAlignment="1"/>
    <xf numFmtId="0" fontId="7" fillId="2" borderId="65" xfId="0" applyFont="1" applyFill="1" applyBorder="1" applyAlignment="1"/>
    <xf numFmtId="0" fontId="7" fillId="2" borderId="65" xfId="0" applyFont="1" applyFill="1" applyBorder="1" applyAlignment="1">
      <alignment horizontal="center"/>
    </xf>
    <xf numFmtId="3" fontId="7" fillId="2" borderId="65" xfId="0" applyNumberFormat="1" applyFont="1" applyFill="1" applyBorder="1" applyAlignment="1"/>
    <xf numFmtId="49" fontId="17" fillId="2" borderId="55" xfId="0" applyNumberFormat="1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49" fontId="7" fillId="2" borderId="55" xfId="0" applyNumberFormat="1" applyFont="1" applyFill="1" applyBorder="1" applyAlignment="1">
      <alignment horizontal="left" vertical="center" wrapText="1"/>
    </xf>
    <xf numFmtId="49" fontId="17" fillId="2" borderId="55" xfId="0" applyNumberFormat="1" applyFont="1" applyFill="1" applyBorder="1" applyAlignment="1"/>
    <xf numFmtId="49" fontId="7" fillId="2" borderId="55" xfId="0" applyNumberFormat="1" applyFont="1" applyFill="1" applyBorder="1" applyAlignment="1"/>
    <xf numFmtId="49" fontId="4" fillId="3" borderId="55" xfId="0" applyNumberFormat="1" applyFont="1" applyFill="1" applyBorder="1" applyAlignment="1">
      <alignment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49" fontId="14" fillId="5" borderId="57" xfId="0" applyNumberFormat="1" applyFont="1" applyFill="1" applyBorder="1" applyAlignment="1">
      <alignment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vertical="center"/>
    </xf>
    <xf numFmtId="49" fontId="14" fillId="3" borderId="55" xfId="0" applyNumberFormat="1" applyFont="1" applyFill="1" applyBorder="1" applyAlignment="1">
      <alignment horizontal="center" vertical="center"/>
    </xf>
    <xf numFmtId="49" fontId="14" fillId="3" borderId="55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49" fontId="11" fillId="3" borderId="6" xfId="0" applyNumberFormat="1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left" wrapText="1"/>
    </xf>
    <xf numFmtId="3" fontId="7" fillId="2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9" fontId="7" fillId="2" borderId="60" xfId="0" applyNumberFormat="1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3" fontId="7" fillId="0" borderId="55" xfId="0" applyNumberFormat="1" applyFont="1" applyFill="1" applyBorder="1" applyAlignment="1">
      <alignment horizontal="left" vertical="center" wrapText="1"/>
    </xf>
    <xf numFmtId="3" fontId="7" fillId="2" borderId="56" xfId="0" applyNumberFormat="1" applyFont="1" applyFill="1" applyBorder="1" applyAlignment="1">
      <alignment horizontal="left" vertical="center" wrapText="1"/>
    </xf>
    <xf numFmtId="49" fontId="7" fillId="2" borderId="62" xfId="0" applyNumberFormat="1" applyFont="1" applyFill="1" applyBorder="1" applyAlignment="1">
      <alignment horizontal="left" vertical="center" wrapText="1"/>
    </xf>
    <xf numFmtId="49" fontId="7" fillId="2" borderId="61" xfId="0" applyNumberFormat="1" applyFont="1" applyFill="1" applyBorder="1" applyAlignment="1">
      <alignment horizontal="left" vertical="center" wrapText="1"/>
    </xf>
    <xf numFmtId="3" fontId="7" fillId="0" borderId="61" xfId="0" applyNumberFormat="1" applyFont="1" applyFill="1" applyBorder="1" applyAlignment="1">
      <alignment horizontal="left" vertical="center" wrapText="1"/>
    </xf>
    <xf numFmtId="3" fontId="7" fillId="2" borderId="63" xfId="0" applyNumberFormat="1" applyFont="1" applyFill="1" applyBorder="1" applyAlignment="1">
      <alignment horizontal="left" vertical="center" wrapText="1"/>
    </xf>
    <xf numFmtId="49" fontId="7" fillId="2" borderId="55" xfId="0" applyNumberFormat="1" applyFont="1" applyFill="1" applyBorder="1" applyAlignment="1">
      <alignment horizontal="left" wrapText="1"/>
    </xf>
    <xf numFmtId="0" fontId="16" fillId="0" borderId="55" xfId="0" applyFont="1" applyBorder="1" applyAlignment="1">
      <alignment horizontal="left"/>
    </xf>
    <xf numFmtId="3" fontId="7" fillId="0" borderId="55" xfId="0" applyNumberFormat="1" applyFont="1" applyFill="1" applyBorder="1" applyAlignment="1">
      <alignment horizontal="left" wrapText="1"/>
    </xf>
    <xf numFmtId="3" fontId="7" fillId="2" borderId="55" xfId="0" applyNumberFormat="1" applyFont="1" applyFill="1" applyBorder="1" applyAlignment="1">
      <alignment horizontal="left" wrapText="1"/>
    </xf>
    <xf numFmtId="49" fontId="7" fillId="2" borderId="55" xfId="0" applyNumberFormat="1" applyFont="1" applyFill="1" applyBorder="1" applyAlignment="1">
      <alignment horizontal="left"/>
    </xf>
    <xf numFmtId="3" fontId="3" fillId="2" borderId="55" xfId="0" applyNumberFormat="1" applyFont="1" applyFill="1" applyBorder="1" applyAlignment="1">
      <alignment horizontal="left" wrapText="1"/>
    </xf>
    <xf numFmtId="0" fontId="7" fillId="2" borderId="55" xfId="0" applyFont="1" applyFill="1" applyBorder="1" applyAlignment="1">
      <alignment horizontal="left" vertical="center" wrapText="1"/>
    </xf>
    <xf numFmtId="3" fontId="7" fillId="2" borderId="55" xfId="0" applyNumberFormat="1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7" fillId="2" borderId="55" xfId="0" applyNumberFormat="1" applyFont="1" applyFill="1" applyBorder="1" applyAlignment="1">
      <alignment horizontal="left"/>
    </xf>
    <xf numFmtId="0" fontId="3" fillId="2" borderId="55" xfId="0" applyFont="1" applyFill="1" applyBorder="1" applyAlignment="1">
      <alignment horizontal="left"/>
    </xf>
    <xf numFmtId="3" fontId="3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457200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4248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tabSelected="1" topLeftCell="A68" workbookViewId="0">
      <selection activeCell="B61" sqref="B6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25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70" t="s">
        <v>0</v>
      </c>
      <c r="C9" s="140" t="s">
        <v>1</v>
      </c>
      <c r="D9" s="141"/>
      <c r="E9" s="142" t="s">
        <v>2</v>
      </c>
      <c r="F9" s="143"/>
      <c r="G9" s="144">
        <v>50</v>
      </c>
    </row>
    <row r="10" spans="1:7" ht="38.25" customHeight="1" x14ac:dyDescent="0.25">
      <c r="A10" s="5"/>
      <c r="B10" s="6" t="s">
        <v>3</v>
      </c>
      <c r="C10" s="145" t="s">
        <v>4</v>
      </c>
      <c r="D10" s="146"/>
      <c r="E10" s="147" t="s">
        <v>5</v>
      </c>
      <c r="F10" s="148"/>
      <c r="G10" s="149" t="s">
        <v>6</v>
      </c>
    </row>
    <row r="11" spans="1:7" ht="18" customHeight="1" x14ac:dyDescent="0.25">
      <c r="A11" s="5"/>
      <c r="B11" s="6" t="s">
        <v>7</v>
      </c>
      <c r="C11" s="150" t="s">
        <v>8</v>
      </c>
      <c r="D11" s="146"/>
      <c r="E11" s="147" t="s">
        <v>9</v>
      </c>
      <c r="F11" s="148"/>
      <c r="G11" s="151">
        <v>19000</v>
      </c>
    </row>
    <row r="12" spans="1:7" ht="11.25" customHeight="1" x14ac:dyDescent="0.25">
      <c r="A12" s="5"/>
      <c r="B12" s="6" t="s">
        <v>10</v>
      </c>
      <c r="C12" s="152" t="s">
        <v>11</v>
      </c>
      <c r="D12" s="146"/>
      <c r="E12" s="149" t="s">
        <v>12</v>
      </c>
      <c r="F12" s="153"/>
      <c r="G12" s="154">
        <f>(G9*G11)</f>
        <v>950000</v>
      </c>
    </row>
    <row r="13" spans="1:7" ht="11.25" customHeight="1" x14ac:dyDescent="0.25">
      <c r="A13" s="5"/>
      <c r="B13" s="6" t="s">
        <v>13</v>
      </c>
      <c r="C13" s="150" t="s">
        <v>14</v>
      </c>
      <c r="D13" s="146"/>
      <c r="E13" s="147" t="s">
        <v>15</v>
      </c>
      <c r="F13" s="148"/>
      <c r="G13" s="149" t="s">
        <v>16</v>
      </c>
    </row>
    <row r="14" spans="1:7" ht="13.5" customHeight="1" x14ac:dyDescent="0.25">
      <c r="A14" s="5"/>
      <c r="B14" s="6" t="s">
        <v>17</v>
      </c>
      <c r="C14" s="150" t="s">
        <v>18</v>
      </c>
      <c r="D14" s="146"/>
      <c r="E14" s="147" t="s">
        <v>19</v>
      </c>
      <c r="F14" s="148"/>
      <c r="G14" s="149" t="s">
        <v>6</v>
      </c>
    </row>
    <row r="15" spans="1:7" ht="25.5" customHeight="1" x14ac:dyDescent="0.25">
      <c r="A15" s="5"/>
      <c r="B15" s="6" t="s">
        <v>20</v>
      </c>
      <c r="C15" s="155">
        <v>44204</v>
      </c>
      <c r="D15" s="146"/>
      <c r="E15" s="156" t="s">
        <v>21</v>
      </c>
      <c r="F15" s="157"/>
      <c r="G15" s="145" t="s">
        <v>22</v>
      </c>
    </row>
    <row r="16" spans="1:7" ht="12" customHeight="1" x14ac:dyDescent="0.25">
      <c r="A16" s="2"/>
      <c r="B16" s="7"/>
      <c r="C16" s="8"/>
      <c r="D16" s="9"/>
      <c r="E16" s="10"/>
      <c r="F16" s="10"/>
      <c r="G16" s="11"/>
    </row>
    <row r="17" spans="1:7" ht="12" customHeight="1" x14ac:dyDescent="0.25">
      <c r="A17" s="12"/>
      <c r="B17" s="136" t="s">
        <v>23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71"/>
      <c r="C18" s="72"/>
      <c r="D18" s="72"/>
      <c r="E18" s="72"/>
      <c r="F18" s="73"/>
      <c r="G18" s="73"/>
    </row>
    <row r="19" spans="1:7" ht="12" customHeight="1" x14ac:dyDescent="0.25">
      <c r="A19" s="5"/>
      <c r="B19" s="74" t="s">
        <v>24</v>
      </c>
      <c r="C19" s="75"/>
      <c r="D19" s="76"/>
      <c r="E19" s="76"/>
      <c r="F19" s="76"/>
      <c r="G19" s="76"/>
    </row>
    <row r="20" spans="1:7" ht="24" customHeight="1" x14ac:dyDescent="0.25">
      <c r="A20" s="12"/>
      <c r="B20" s="77" t="s">
        <v>25</v>
      </c>
      <c r="C20" s="78" t="s">
        <v>26</v>
      </c>
      <c r="D20" s="77" t="s">
        <v>27</v>
      </c>
      <c r="E20" s="77" t="s">
        <v>28</v>
      </c>
      <c r="F20" s="77" t="s">
        <v>29</v>
      </c>
      <c r="G20" s="78" t="s">
        <v>30</v>
      </c>
    </row>
    <row r="21" spans="1:7" ht="12.75" customHeight="1" x14ac:dyDescent="0.25">
      <c r="A21" s="28"/>
      <c r="B21" s="79" t="s">
        <v>31</v>
      </c>
      <c r="C21" s="158" t="s">
        <v>32</v>
      </c>
      <c r="D21" s="159">
        <v>2</v>
      </c>
      <c r="E21" s="123" t="s">
        <v>33</v>
      </c>
      <c r="F21" s="160">
        <v>15000</v>
      </c>
      <c r="G21" s="161">
        <f>(D21*F21)</f>
        <v>30000</v>
      </c>
    </row>
    <row r="22" spans="1:7" ht="42" customHeight="1" x14ac:dyDescent="0.25">
      <c r="A22" s="28"/>
      <c r="B22" s="80" t="s">
        <v>34</v>
      </c>
      <c r="C22" s="158" t="s">
        <v>32</v>
      </c>
      <c r="D22" s="79">
        <v>2</v>
      </c>
      <c r="E22" s="123" t="s">
        <v>35</v>
      </c>
      <c r="F22" s="160">
        <v>15000</v>
      </c>
      <c r="G22" s="161">
        <f>(D22*F22)</f>
        <v>30000</v>
      </c>
    </row>
    <row r="23" spans="1:7" ht="26.25" customHeight="1" x14ac:dyDescent="0.25">
      <c r="A23" s="28"/>
      <c r="B23" s="81" t="s">
        <v>36</v>
      </c>
      <c r="C23" s="162" t="s">
        <v>32</v>
      </c>
      <c r="D23" s="81">
        <v>1</v>
      </c>
      <c r="E23" s="163" t="s">
        <v>37</v>
      </c>
      <c r="F23" s="164">
        <v>15000</v>
      </c>
      <c r="G23" s="165">
        <f>(D23*F23)</f>
        <v>15000</v>
      </c>
    </row>
    <row r="24" spans="1:7" ht="15" customHeight="1" x14ac:dyDescent="0.25">
      <c r="A24" s="28"/>
      <c r="B24" s="82" t="s">
        <v>38</v>
      </c>
      <c r="C24" s="162" t="s">
        <v>32</v>
      </c>
      <c r="D24" s="79">
        <v>2</v>
      </c>
      <c r="E24" s="140" t="s">
        <v>39</v>
      </c>
      <c r="F24" s="160">
        <v>15000</v>
      </c>
      <c r="G24" s="165">
        <f>(D24*F24)</f>
        <v>30000</v>
      </c>
    </row>
    <row r="25" spans="1:7" ht="12.75" customHeight="1" x14ac:dyDescent="0.25">
      <c r="A25" s="12"/>
      <c r="B25" s="58" t="s">
        <v>40</v>
      </c>
      <c r="C25" s="59"/>
      <c r="D25" s="59"/>
      <c r="E25" s="59"/>
      <c r="F25" s="60"/>
      <c r="G25" s="83">
        <f>SUM(G21:G24)</f>
        <v>105000</v>
      </c>
    </row>
    <row r="26" spans="1:7" ht="12" customHeight="1" x14ac:dyDescent="0.25">
      <c r="A26" s="2"/>
      <c r="B26" s="71"/>
      <c r="C26" s="73"/>
      <c r="D26" s="73"/>
      <c r="E26" s="73"/>
      <c r="F26" s="84"/>
      <c r="G26" s="84"/>
    </row>
    <row r="27" spans="1:7" ht="12" customHeight="1" x14ac:dyDescent="0.25">
      <c r="A27" s="5"/>
      <c r="B27" s="85" t="s">
        <v>41</v>
      </c>
      <c r="C27" s="86"/>
      <c r="D27" s="87"/>
      <c r="E27" s="87"/>
      <c r="F27" s="88"/>
      <c r="G27" s="88"/>
    </row>
    <row r="28" spans="1:7" ht="24" customHeight="1" x14ac:dyDescent="0.25">
      <c r="A28" s="5"/>
      <c r="B28" s="89" t="s">
        <v>25</v>
      </c>
      <c r="C28" s="90" t="s">
        <v>26</v>
      </c>
      <c r="D28" s="90" t="s">
        <v>27</v>
      </c>
      <c r="E28" s="89" t="s">
        <v>28</v>
      </c>
      <c r="F28" s="90" t="s">
        <v>29</v>
      </c>
      <c r="G28" s="89" t="s">
        <v>30</v>
      </c>
    </row>
    <row r="29" spans="1:7" ht="12" customHeight="1" x14ac:dyDescent="0.25">
      <c r="A29" s="5"/>
      <c r="B29" s="91"/>
      <c r="C29" s="92"/>
      <c r="D29" s="92"/>
      <c r="E29" s="92"/>
      <c r="F29" s="91"/>
      <c r="G29" s="91"/>
    </row>
    <row r="30" spans="1:7" ht="12" customHeight="1" x14ac:dyDescent="0.25">
      <c r="A30" s="5"/>
      <c r="B30" s="93" t="s">
        <v>42</v>
      </c>
      <c r="C30" s="94"/>
      <c r="D30" s="94"/>
      <c r="E30" s="94"/>
      <c r="F30" s="95"/>
      <c r="G30" s="95"/>
    </row>
    <row r="31" spans="1:7" ht="12" customHeight="1" x14ac:dyDescent="0.25">
      <c r="A31" s="2"/>
      <c r="B31" s="96"/>
      <c r="C31" s="97"/>
      <c r="D31" s="97"/>
      <c r="E31" s="97"/>
      <c r="F31" s="98"/>
      <c r="G31" s="98"/>
    </row>
    <row r="32" spans="1:7" ht="12" customHeight="1" x14ac:dyDescent="0.25">
      <c r="A32" s="5"/>
      <c r="B32" s="130" t="s">
        <v>43</v>
      </c>
      <c r="C32" s="131"/>
      <c r="D32" s="132"/>
      <c r="E32" s="132"/>
      <c r="F32" s="133"/>
      <c r="G32" s="133"/>
    </row>
    <row r="33" spans="1:11" ht="24" customHeight="1" x14ac:dyDescent="0.25">
      <c r="A33" s="28"/>
      <c r="B33" s="134" t="s">
        <v>25</v>
      </c>
      <c r="C33" s="134" t="s">
        <v>26</v>
      </c>
      <c r="D33" s="134" t="s">
        <v>27</v>
      </c>
      <c r="E33" s="134" t="s">
        <v>28</v>
      </c>
      <c r="F33" s="135" t="s">
        <v>29</v>
      </c>
      <c r="G33" s="134" t="s">
        <v>30</v>
      </c>
    </row>
    <row r="34" spans="1:11" ht="12.75" customHeight="1" x14ac:dyDescent="0.25">
      <c r="A34" s="28"/>
      <c r="B34" s="101" t="s">
        <v>44</v>
      </c>
      <c r="C34" s="166" t="s">
        <v>45</v>
      </c>
      <c r="D34" s="167">
        <v>0.125</v>
      </c>
      <c r="E34" s="166" t="s">
        <v>46</v>
      </c>
      <c r="F34" s="168">
        <v>200000</v>
      </c>
      <c r="G34" s="169">
        <f t="shared" ref="G34:G41" si="0">(D34*F34)</f>
        <v>25000</v>
      </c>
    </row>
    <row r="35" spans="1:11" ht="12.75" customHeight="1" x14ac:dyDescent="0.25">
      <c r="A35" s="28"/>
      <c r="B35" s="101" t="s">
        <v>47</v>
      </c>
      <c r="C35" s="166" t="s">
        <v>45</v>
      </c>
      <c r="D35" s="167">
        <v>0.125</v>
      </c>
      <c r="E35" s="166" t="s">
        <v>33</v>
      </c>
      <c r="F35" s="168">
        <v>80000</v>
      </c>
      <c r="G35" s="169">
        <f t="shared" si="0"/>
        <v>10000</v>
      </c>
    </row>
    <row r="36" spans="1:11" ht="12.75" customHeight="1" x14ac:dyDescent="0.25">
      <c r="A36" s="28"/>
      <c r="B36" s="101" t="s">
        <v>48</v>
      </c>
      <c r="C36" s="166" t="s">
        <v>45</v>
      </c>
      <c r="D36" s="167">
        <v>0.125</v>
      </c>
      <c r="E36" s="166" t="s">
        <v>33</v>
      </c>
      <c r="F36" s="168">
        <v>160000</v>
      </c>
      <c r="G36" s="169">
        <f t="shared" si="0"/>
        <v>20000</v>
      </c>
    </row>
    <row r="37" spans="1:11" ht="12.75" customHeight="1" x14ac:dyDescent="0.25">
      <c r="A37" s="28"/>
      <c r="B37" s="101" t="s">
        <v>49</v>
      </c>
      <c r="C37" s="166" t="s">
        <v>45</v>
      </c>
      <c r="D37" s="167">
        <v>0.125</v>
      </c>
      <c r="E37" s="166" t="s">
        <v>35</v>
      </c>
      <c r="F37" s="168">
        <v>120000</v>
      </c>
      <c r="G37" s="169">
        <f t="shared" si="0"/>
        <v>15000</v>
      </c>
    </row>
    <row r="38" spans="1:11" ht="12.75" customHeight="1" x14ac:dyDescent="0.25">
      <c r="A38" s="28"/>
      <c r="B38" s="101" t="s">
        <v>50</v>
      </c>
      <c r="C38" s="166" t="s">
        <v>45</v>
      </c>
      <c r="D38" s="167">
        <v>0.125</v>
      </c>
      <c r="E38" s="166" t="s">
        <v>35</v>
      </c>
      <c r="F38" s="168">
        <v>200000</v>
      </c>
      <c r="G38" s="169">
        <f t="shared" si="0"/>
        <v>25000</v>
      </c>
    </row>
    <row r="39" spans="1:11" ht="12.75" customHeight="1" x14ac:dyDescent="0.25">
      <c r="A39" s="28"/>
      <c r="B39" s="101" t="s">
        <v>51</v>
      </c>
      <c r="C39" s="166" t="s">
        <v>45</v>
      </c>
      <c r="D39" s="167">
        <v>0.125</v>
      </c>
      <c r="E39" s="166" t="s">
        <v>37</v>
      </c>
      <c r="F39" s="168">
        <v>56000</v>
      </c>
      <c r="G39" s="169">
        <f t="shared" si="0"/>
        <v>7000</v>
      </c>
    </row>
    <row r="40" spans="1:11" ht="12.75" customHeight="1" x14ac:dyDescent="0.25">
      <c r="A40" s="28"/>
      <c r="B40" s="101" t="s">
        <v>52</v>
      </c>
      <c r="C40" s="166" t="s">
        <v>45</v>
      </c>
      <c r="D40" s="167">
        <v>0.25</v>
      </c>
      <c r="E40" s="170" t="s">
        <v>39</v>
      </c>
      <c r="F40" s="168">
        <v>56000</v>
      </c>
      <c r="G40" s="169">
        <f t="shared" si="0"/>
        <v>14000</v>
      </c>
    </row>
    <row r="41" spans="1:11" ht="12.75" customHeight="1" x14ac:dyDescent="0.25">
      <c r="A41" s="28"/>
      <c r="B41" s="101" t="s">
        <v>53</v>
      </c>
      <c r="C41" s="166" t="s">
        <v>45</v>
      </c>
      <c r="D41" s="167">
        <v>0.125</v>
      </c>
      <c r="E41" s="166" t="s">
        <v>54</v>
      </c>
      <c r="F41" s="168">
        <v>360000</v>
      </c>
      <c r="G41" s="171">
        <f t="shared" si="0"/>
        <v>45000</v>
      </c>
    </row>
    <row r="42" spans="1:11" ht="12.75" customHeight="1" x14ac:dyDescent="0.25">
      <c r="A42" s="28"/>
      <c r="B42" s="126" t="s">
        <v>55</v>
      </c>
      <c r="C42" s="127"/>
      <c r="D42" s="127"/>
      <c r="E42" s="127"/>
      <c r="F42" s="128"/>
      <c r="G42" s="129">
        <f>SUM(G34:G41)</f>
        <v>161000</v>
      </c>
    </row>
    <row r="43" spans="1:11" ht="12" customHeight="1" x14ac:dyDescent="0.25">
      <c r="A43" s="2"/>
      <c r="B43" s="117"/>
      <c r="C43" s="118"/>
      <c r="D43" s="118"/>
      <c r="E43" s="118"/>
      <c r="F43" s="120"/>
      <c r="G43" s="120"/>
    </row>
    <row r="44" spans="1:11" ht="12" customHeight="1" x14ac:dyDescent="0.25">
      <c r="A44" s="5"/>
      <c r="B44" s="85" t="s">
        <v>56</v>
      </c>
      <c r="C44" s="86"/>
      <c r="D44" s="87"/>
      <c r="E44" s="87"/>
      <c r="F44" s="88"/>
      <c r="G44" s="88"/>
    </row>
    <row r="45" spans="1:11" ht="24" customHeight="1" x14ac:dyDescent="0.25">
      <c r="A45" s="5"/>
      <c r="B45" s="99" t="s">
        <v>57</v>
      </c>
      <c r="C45" s="99" t="s">
        <v>58</v>
      </c>
      <c r="D45" s="99" t="s">
        <v>59</v>
      </c>
      <c r="E45" s="99" t="s">
        <v>28</v>
      </c>
      <c r="F45" s="99" t="s">
        <v>29</v>
      </c>
      <c r="G45" s="99" t="s">
        <v>30</v>
      </c>
      <c r="K45" s="57"/>
    </row>
    <row r="46" spans="1:11" ht="12.75" customHeight="1" x14ac:dyDescent="0.25">
      <c r="A46" s="28"/>
      <c r="B46" s="121" t="s">
        <v>60</v>
      </c>
      <c r="C46" s="122"/>
      <c r="D46" s="122"/>
      <c r="E46" s="122"/>
      <c r="F46" s="122"/>
      <c r="G46" s="122"/>
      <c r="K46" s="57"/>
    </row>
    <row r="47" spans="1:11" ht="12.75" customHeight="1" x14ac:dyDescent="0.25">
      <c r="A47" s="28"/>
      <c r="B47" s="123" t="s">
        <v>61</v>
      </c>
      <c r="C47" s="172" t="s">
        <v>62</v>
      </c>
      <c r="D47" s="172">
        <v>150</v>
      </c>
      <c r="E47" s="172" t="s">
        <v>35</v>
      </c>
      <c r="F47" s="172">
        <v>400</v>
      </c>
      <c r="G47" s="173">
        <f>(D47*F47)</f>
        <v>60000</v>
      </c>
      <c r="K47" s="57"/>
    </row>
    <row r="48" spans="1:11" ht="12.75" customHeight="1" x14ac:dyDescent="0.25">
      <c r="A48" s="28"/>
      <c r="B48" s="124" t="s">
        <v>63</v>
      </c>
      <c r="C48" s="174"/>
      <c r="D48" s="174"/>
      <c r="E48" s="174"/>
      <c r="F48" s="173"/>
      <c r="G48" s="173"/>
    </row>
    <row r="49" spans="1:7" ht="12.75" customHeight="1" x14ac:dyDescent="0.25">
      <c r="A49" s="28"/>
      <c r="B49" s="125" t="s">
        <v>64</v>
      </c>
      <c r="C49" s="170" t="s">
        <v>62</v>
      </c>
      <c r="D49" s="175">
        <v>250</v>
      </c>
      <c r="E49" s="170" t="s">
        <v>39</v>
      </c>
      <c r="F49" s="173">
        <v>460</v>
      </c>
      <c r="G49" s="173">
        <f>(D49*F49)</f>
        <v>115000</v>
      </c>
    </row>
    <row r="50" spans="1:7" ht="12.75" customHeight="1" x14ac:dyDescent="0.25">
      <c r="A50" s="28"/>
      <c r="B50" s="125" t="s">
        <v>65</v>
      </c>
      <c r="C50" s="170" t="s">
        <v>66</v>
      </c>
      <c r="D50" s="175">
        <v>300</v>
      </c>
      <c r="E50" s="170" t="s">
        <v>35</v>
      </c>
      <c r="F50" s="173">
        <v>430</v>
      </c>
      <c r="G50" s="173">
        <f>(D50*F50)</f>
        <v>129000</v>
      </c>
    </row>
    <row r="51" spans="1:7" ht="12.75" customHeight="1" x14ac:dyDescent="0.25">
      <c r="A51" s="28"/>
      <c r="B51" s="125" t="s">
        <v>67</v>
      </c>
      <c r="C51" s="170" t="s">
        <v>62</v>
      </c>
      <c r="D51" s="175">
        <v>800</v>
      </c>
      <c r="E51" s="170" t="s">
        <v>33</v>
      </c>
      <c r="F51" s="173">
        <v>120</v>
      </c>
      <c r="G51" s="173">
        <f>(D51*F51)</f>
        <v>96000</v>
      </c>
    </row>
    <row r="52" spans="1:7" ht="12.75" customHeight="1" x14ac:dyDescent="0.25">
      <c r="A52" s="28"/>
      <c r="B52" s="124" t="s">
        <v>68</v>
      </c>
      <c r="C52" s="174"/>
      <c r="D52" s="174"/>
      <c r="E52" s="174"/>
      <c r="F52" s="173"/>
      <c r="G52" s="173"/>
    </row>
    <row r="53" spans="1:7" ht="12.75" customHeight="1" x14ac:dyDescent="0.25">
      <c r="A53" s="28"/>
      <c r="B53" s="125" t="s">
        <v>69</v>
      </c>
      <c r="C53" s="170" t="s">
        <v>70</v>
      </c>
      <c r="D53" s="175">
        <v>1</v>
      </c>
      <c r="E53" s="170" t="s">
        <v>37</v>
      </c>
      <c r="F53" s="173">
        <v>15000</v>
      </c>
      <c r="G53" s="173">
        <f>(D53*F53)</f>
        <v>15000</v>
      </c>
    </row>
    <row r="54" spans="1:7" ht="12.75" customHeight="1" x14ac:dyDescent="0.25">
      <c r="A54" s="28"/>
      <c r="B54" s="125" t="s">
        <v>71</v>
      </c>
      <c r="C54" s="170" t="s">
        <v>104</v>
      </c>
      <c r="D54" s="175">
        <v>1</v>
      </c>
      <c r="E54" s="170" t="s">
        <v>37</v>
      </c>
      <c r="F54" s="173">
        <v>1800</v>
      </c>
      <c r="G54" s="173">
        <f>(D54*F54)</f>
        <v>1800</v>
      </c>
    </row>
    <row r="55" spans="1:7" ht="12.75" customHeight="1" x14ac:dyDescent="0.25">
      <c r="A55" s="28"/>
      <c r="B55" s="124" t="s">
        <v>72</v>
      </c>
      <c r="C55" s="176"/>
      <c r="D55" s="176"/>
      <c r="E55" s="176"/>
      <c r="F55" s="177"/>
      <c r="G55" s="173"/>
    </row>
    <row r="56" spans="1:7" ht="12.75" customHeight="1" x14ac:dyDescent="0.25">
      <c r="A56" s="28"/>
      <c r="B56" s="125" t="s">
        <v>73</v>
      </c>
      <c r="C56" s="170" t="s">
        <v>70</v>
      </c>
      <c r="D56" s="175">
        <v>0.3</v>
      </c>
      <c r="E56" s="170" t="s">
        <v>35</v>
      </c>
      <c r="F56" s="173">
        <v>9000</v>
      </c>
      <c r="G56" s="173">
        <f>(D56*F56)</f>
        <v>2700</v>
      </c>
    </row>
    <row r="57" spans="1:7" ht="13.5" customHeight="1" x14ac:dyDescent="0.25">
      <c r="A57" s="28"/>
      <c r="B57" s="126" t="s">
        <v>74</v>
      </c>
      <c r="C57" s="127"/>
      <c r="D57" s="127"/>
      <c r="E57" s="127"/>
      <c r="F57" s="128"/>
      <c r="G57" s="129">
        <f>SUM(G46:G56)</f>
        <v>419500</v>
      </c>
    </row>
    <row r="58" spans="1:7" ht="12" customHeight="1" x14ac:dyDescent="0.25">
      <c r="A58" s="2"/>
      <c r="B58" s="117"/>
      <c r="C58" s="118"/>
      <c r="D58" s="118"/>
      <c r="E58" s="119"/>
      <c r="F58" s="120"/>
      <c r="G58" s="120"/>
    </row>
    <row r="59" spans="1:7" ht="12" customHeight="1" x14ac:dyDescent="0.25">
      <c r="A59" s="5"/>
      <c r="B59" s="85" t="s">
        <v>75</v>
      </c>
      <c r="C59" s="86"/>
      <c r="D59" s="87"/>
      <c r="E59" s="87"/>
      <c r="F59" s="88"/>
      <c r="G59" s="88"/>
    </row>
    <row r="60" spans="1:7" ht="24" customHeight="1" x14ac:dyDescent="0.25">
      <c r="A60" s="5"/>
      <c r="B60" s="100" t="s">
        <v>76</v>
      </c>
      <c r="C60" s="102" t="s">
        <v>58</v>
      </c>
      <c r="D60" s="102" t="s">
        <v>59</v>
      </c>
      <c r="E60" s="100" t="s">
        <v>28</v>
      </c>
      <c r="F60" s="102" t="s">
        <v>29</v>
      </c>
      <c r="G60" s="100" t="s">
        <v>30</v>
      </c>
    </row>
    <row r="61" spans="1:7" ht="12.75" customHeight="1" x14ac:dyDescent="0.25">
      <c r="A61" s="12"/>
      <c r="B61" s="65"/>
      <c r="C61" s="14"/>
      <c r="D61" s="15"/>
      <c r="E61" s="13"/>
      <c r="F61" s="16"/>
      <c r="G61" s="15"/>
    </row>
    <row r="62" spans="1:7" ht="13.5" customHeight="1" x14ac:dyDescent="0.25">
      <c r="A62" s="5"/>
      <c r="B62" s="103" t="s">
        <v>77</v>
      </c>
      <c r="C62" s="104"/>
      <c r="D62" s="104"/>
      <c r="E62" s="104"/>
      <c r="F62" s="105"/>
      <c r="G62" s="106"/>
    </row>
    <row r="63" spans="1:7" ht="12" customHeight="1" x14ac:dyDescent="0.25">
      <c r="A63" s="2"/>
      <c r="B63" s="107"/>
      <c r="C63" s="107"/>
      <c r="D63" s="107"/>
      <c r="E63" s="107"/>
      <c r="F63" s="108"/>
      <c r="G63" s="108"/>
    </row>
    <row r="64" spans="1:7" ht="12" customHeight="1" x14ac:dyDescent="0.25">
      <c r="A64" s="28"/>
      <c r="B64" s="109" t="s">
        <v>78</v>
      </c>
      <c r="C64" s="110"/>
      <c r="D64" s="110"/>
      <c r="E64" s="110"/>
      <c r="F64" s="110"/>
      <c r="G64" s="67">
        <f>G25+G42+G57+G62</f>
        <v>685500</v>
      </c>
    </row>
    <row r="65" spans="1:7" ht="12" customHeight="1" x14ac:dyDescent="0.25">
      <c r="A65" s="28"/>
      <c r="B65" s="111" t="s">
        <v>79</v>
      </c>
      <c r="C65" s="112"/>
      <c r="D65" s="112"/>
      <c r="E65" s="112"/>
      <c r="F65" s="112"/>
      <c r="G65" s="68">
        <f>G64*0.05</f>
        <v>34275</v>
      </c>
    </row>
    <row r="66" spans="1:7" ht="12" customHeight="1" x14ac:dyDescent="0.25">
      <c r="A66" s="28"/>
      <c r="B66" s="113" t="s">
        <v>80</v>
      </c>
      <c r="C66" s="114"/>
      <c r="D66" s="114"/>
      <c r="E66" s="114"/>
      <c r="F66" s="114"/>
      <c r="G66" s="69">
        <f>G65+G64</f>
        <v>719775</v>
      </c>
    </row>
    <row r="67" spans="1:7" ht="12" customHeight="1" x14ac:dyDescent="0.25">
      <c r="A67" s="28"/>
      <c r="B67" s="111" t="s">
        <v>81</v>
      </c>
      <c r="C67" s="112"/>
      <c r="D67" s="112"/>
      <c r="E67" s="112"/>
      <c r="F67" s="112"/>
      <c r="G67" s="68">
        <f>G12</f>
        <v>950000</v>
      </c>
    </row>
    <row r="68" spans="1:7" ht="12" customHeight="1" x14ac:dyDescent="0.25">
      <c r="A68" s="28"/>
      <c r="B68" s="115" t="s">
        <v>82</v>
      </c>
      <c r="C68" s="116"/>
      <c r="D68" s="116"/>
      <c r="E68" s="116"/>
      <c r="F68" s="116"/>
      <c r="G68" s="66">
        <f>G67-G66</f>
        <v>230225</v>
      </c>
    </row>
    <row r="69" spans="1:7" ht="12" customHeight="1" x14ac:dyDescent="0.25">
      <c r="A69" s="28"/>
      <c r="B69" s="29" t="s">
        <v>83</v>
      </c>
      <c r="C69" s="30"/>
      <c r="D69" s="30"/>
      <c r="E69" s="30"/>
      <c r="F69" s="30"/>
      <c r="G69" s="25"/>
    </row>
    <row r="70" spans="1:7" ht="12.75" customHeight="1" thickBot="1" x14ac:dyDescent="0.3">
      <c r="A70" s="28"/>
      <c r="B70" s="31"/>
      <c r="C70" s="30"/>
      <c r="D70" s="30"/>
      <c r="E70" s="30"/>
      <c r="F70" s="30"/>
      <c r="G70" s="25"/>
    </row>
    <row r="71" spans="1:7" ht="12" customHeight="1" x14ac:dyDescent="0.25">
      <c r="A71" s="28"/>
      <c r="B71" s="43" t="s">
        <v>84</v>
      </c>
      <c r="C71" s="44"/>
      <c r="D71" s="44"/>
      <c r="E71" s="44"/>
      <c r="F71" s="45"/>
      <c r="G71" s="25"/>
    </row>
    <row r="72" spans="1:7" ht="12" customHeight="1" x14ac:dyDescent="0.25">
      <c r="A72" s="28"/>
      <c r="B72" s="46" t="s">
        <v>85</v>
      </c>
      <c r="C72" s="27"/>
      <c r="D72" s="27"/>
      <c r="E72" s="27"/>
      <c r="F72" s="47"/>
      <c r="G72" s="25"/>
    </row>
    <row r="73" spans="1:7" ht="12" customHeight="1" x14ac:dyDescent="0.25">
      <c r="A73" s="28"/>
      <c r="B73" s="46" t="s">
        <v>86</v>
      </c>
      <c r="C73" s="27"/>
      <c r="D73" s="27"/>
      <c r="E73" s="27"/>
      <c r="F73" s="47"/>
      <c r="G73" s="25"/>
    </row>
    <row r="74" spans="1:7" ht="12" customHeight="1" x14ac:dyDescent="0.25">
      <c r="A74" s="28"/>
      <c r="B74" s="46" t="s">
        <v>87</v>
      </c>
      <c r="C74" s="27"/>
      <c r="D74" s="27"/>
      <c r="E74" s="27"/>
      <c r="F74" s="47"/>
      <c r="G74" s="25"/>
    </row>
    <row r="75" spans="1:7" ht="12" customHeight="1" x14ac:dyDescent="0.25">
      <c r="A75" s="28"/>
      <c r="B75" s="46" t="s">
        <v>88</v>
      </c>
      <c r="C75" s="27"/>
      <c r="D75" s="27"/>
      <c r="E75" s="27"/>
      <c r="F75" s="47"/>
      <c r="G75" s="25"/>
    </row>
    <row r="76" spans="1:7" ht="12" customHeight="1" x14ac:dyDescent="0.25">
      <c r="A76" s="28"/>
      <c r="B76" s="46" t="s">
        <v>89</v>
      </c>
      <c r="C76" s="27"/>
      <c r="D76" s="27"/>
      <c r="E76" s="27"/>
      <c r="F76" s="47"/>
      <c r="G76" s="25"/>
    </row>
    <row r="77" spans="1:7" ht="12.75" customHeight="1" thickBot="1" x14ac:dyDescent="0.3">
      <c r="A77" s="28"/>
      <c r="B77" s="48" t="s">
        <v>90</v>
      </c>
      <c r="C77" s="49"/>
      <c r="D77" s="49"/>
      <c r="E77" s="49"/>
      <c r="F77" s="50"/>
      <c r="G77" s="25"/>
    </row>
    <row r="78" spans="1:7" ht="12.75" customHeight="1" x14ac:dyDescent="0.25">
      <c r="A78" s="28"/>
      <c r="B78" s="41"/>
      <c r="C78" s="27"/>
      <c r="D78" s="27"/>
      <c r="E78" s="27"/>
      <c r="F78" s="27"/>
      <c r="G78" s="25"/>
    </row>
    <row r="79" spans="1:7" ht="15" customHeight="1" thickBot="1" x14ac:dyDescent="0.3">
      <c r="A79" s="28"/>
      <c r="B79" s="138" t="s">
        <v>91</v>
      </c>
      <c r="C79" s="139"/>
      <c r="D79" s="40"/>
      <c r="E79" s="18"/>
      <c r="F79" s="18"/>
      <c r="G79" s="25"/>
    </row>
    <row r="80" spans="1:7" ht="12" customHeight="1" x14ac:dyDescent="0.25">
      <c r="A80" s="28"/>
      <c r="B80" s="33" t="s">
        <v>76</v>
      </c>
      <c r="C80" s="19" t="s">
        <v>92</v>
      </c>
      <c r="D80" s="34" t="s">
        <v>93</v>
      </c>
      <c r="E80" s="18"/>
      <c r="F80" s="18"/>
      <c r="G80" s="25"/>
    </row>
    <row r="81" spans="1:7" ht="12" customHeight="1" x14ac:dyDescent="0.25">
      <c r="A81" s="28"/>
      <c r="B81" s="35" t="s">
        <v>94</v>
      </c>
      <c r="C81" s="20">
        <f>G25</f>
        <v>105000</v>
      </c>
      <c r="D81" s="36">
        <f>(C81/C87)</f>
        <v>0.14587892049598833</v>
      </c>
      <c r="E81" s="18"/>
      <c r="F81" s="18"/>
      <c r="G81" s="25"/>
    </row>
    <row r="82" spans="1:7" ht="12" customHeight="1" x14ac:dyDescent="0.25">
      <c r="A82" s="28"/>
      <c r="B82" s="35" t="s">
        <v>95</v>
      </c>
      <c r="C82" s="21">
        <v>0</v>
      </c>
      <c r="D82" s="36">
        <v>0</v>
      </c>
      <c r="E82" s="18"/>
      <c r="F82" s="18"/>
      <c r="G82" s="25"/>
    </row>
    <row r="83" spans="1:7" ht="12" customHeight="1" x14ac:dyDescent="0.25">
      <c r="A83" s="28"/>
      <c r="B83" s="35" t="s">
        <v>96</v>
      </c>
      <c r="C83" s="20">
        <f>G42</f>
        <v>161000</v>
      </c>
      <c r="D83" s="36">
        <f>(C83/C87)</f>
        <v>0.22368101142718211</v>
      </c>
      <c r="E83" s="18"/>
      <c r="F83" s="18"/>
      <c r="G83" s="25"/>
    </row>
    <row r="84" spans="1:7" ht="12" customHeight="1" x14ac:dyDescent="0.25">
      <c r="A84" s="28"/>
      <c r="B84" s="35" t="s">
        <v>57</v>
      </c>
      <c r="C84" s="20">
        <f>G57</f>
        <v>419500</v>
      </c>
      <c r="D84" s="36">
        <f>(C84/C87)</f>
        <v>0.58282102045778195</v>
      </c>
      <c r="E84" s="18"/>
      <c r="F84" s="18"/>
      <c r="G84" s="25"/>
    </row>
    <row r="85" spans="1:7" ht="12" customHeight="1" x14ac:dyDescent="0.25">
      <c r="A85" s="28"/>
      <c r="B85" s="35" t="s">
        <v>97</v>
      </c>
      <c r="C85" s="21">
        <v>0</v>
      </c>
      <c r="D85" s="36">
        <f>(C85/C87)</f>
        <v>0</v>
      </c>
      <c r="E85" s="24"/>
      <c r="F85" s="24"/>
      <c r="G85" s="25"/>
    </row>
    <row r="86" spans="1:7" ht="12" customHeight="1" x14ac:dyDescent="0.25">
      <c r="A86" s="28"/>
      <c r="B86" s="35" t="s">
        <v>98</v>
      </c>
      <c r="C86" s="22">
        <f>G65</f>
        <v>34275</v>
      </c>
      <c r="D86" s="36">
        <f>(C86/C87)</f>
        <v>4.7619047619047616E-2</v>
      </c>
      <c r="E86" s="24"/>
      <c r="F86" s="24"/>
      <c r="G86" s="25"/>
    </row>
    <row r="87" spans="1:7" ht="12.75" customHeight="1" thickBot="1" x14ac:dyDescent="0.3">
      <c r="A87" s="28"/>
      <c r="B87" s="37" t="s">
        <v>99</v>
      </c>
      <c r="C87" s="38">
        <f>SUM(C81:C86)</f>
        <v>719775</v>
      </c>
      <c r="D87" s="39">
        <f>SUM(D81:D86)</f>
        <v>1</v>
      </c>
      <c r="E87" s="24"/>
      <c r="F87" s="24"/>
      <c r="G87" s="25"/>
    </row>
    <row r="88" spans="1:7" ht="12" customHeight="1" x14ac:dyDescent="0.25">
      <c r="A88" s="28"/>
      <c r="B88" s="31"/>
      <c r="C88" s="30"/>
      <c r="D88" s="30"/>
      <c r="E88" s="30"/>
      <c r="F88" s="30"/>
      <c r="G88" s="25"/>
    </row>
    <row r="89" spans="1:7" ht="12.75" customHeight="1" x14ac:dyDescent="0.25">
      <c r="A89" s="28"/>
      <c r="B89" s="32"/>
      <c r="C89" s="30"/>
      <c r="D89" s="30"/>
      <c r="E89" s="30"/>
      <c r="F89" s="30"/>
      <c r="G89" s="25"/>
    </row>
    <row r="90" spans="1:7" ht="12" customHeight="1" thickBot="1" x14ac:dyDescent="0.3">
      <c r="A90" s="17"/>
      <c r="B90" s="52"/>
      <c r="C90" s="53" t="s">
        <v>100</v>
      </c>
      <c r="D90" s="54"/>
      <c r="E90" s="55"/>
      <c r="F90" s="23"/>
      <c r="G90" s="25"/>
    </row>
    <row r="91" spans="1:7" ht="12" customHeight="1" x14ac:dyDescent="0.25">
      <c r="A91" s="28"/>
      <c r="B91" s="56" t="s">
        <v>101</v>
      </c>
      <c r="C91" s="63">
        <v>40</v>
      </c>
      <c r="D91" s="63">
        <v>50</v>
      </c>
      <c r="E91" s="64">
        <v>60</v>
      </c>
      <c r="F91" s="51"/>
      <c r="G91" s="26"/>
    </row>
    <row r="92" spans="1:7" ht="12.75" customHeight="1" thickBot="1" x14ac:dyDescent="0.3">
      <c r="A92" s="28"/>
      <c r="B92" s="37" t="s">
        <v>102</v>
      </c>
      <c r="C92" s="61">
        <f>(G66/C91)</f>
        <v>17994.375</v>
      </c>
      <c r="D92" s="61">
        <f>(G66/D91)</f>
        <v>14395.5</v>
      </c>
      <c r="E92" s="62">
        <f>(G66/E91)</f>
        <v>11996.25</v>
      </c>
      <c r="F92" s="51"/>
      <c r="G92" s="26"/>
    </row>
    <row r="93" spans="1:7" ht="15.6" customHeight="1" x14ac:dyDescent="0.25">
      <c r="A93" s="28"/>
      <c r="B93" s="42" t="s">
        <v>103</v>
      </c>
      <c r="C93" s="27"/>
      <c r="D93" s="27"/>
      <c r="E93" s="27"/>
      <c r="F93" s="27"/>
      <c r="G93" s="27"/>
    </row>
  </sheetData>
  <mergeCells count="8">
    <mergeCell ref="B17:G17"/>
    <mergeCell ref="B79:C7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2021-03-31T14:28:58Z</dcterms:modified>
  <cp:category/>
  <cp:contentStatus/>
</cp:coreProperties>
</file>