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591727136883d763/Escritorio/FICHAS 2021/Illapel para enviar/"/>
    </mc:Choice>
  </mc:AlternateContent>
  <xr:revisionPtr revIDLastSave="0" documentId="11_21539A5BCEB5C3457FF1DBD920A4DC6C0DC80D2D" xr6:coauthVersionLast="46" xr6:coauthVersionMax="46" xr10:uidLastSave="{00000000-0000-0000-0000-000000000000}"/>
  <bookViews>
    <workbookView xWindow="-90" yWindow="-90" windowWidth="19380" windowHeight="10980" xr2:uid="{00000000-000D-0000-FFFF-FFFF00000000}"/>
  </bookViews>
  <sheets>
    <sheet name="11 Alfalfa" sheetId="22" r:id="rId1"/>
  </sheets>
  <definedNames>
    <definedName name="_xlnm.Print_Area" localSheetId="0">'11 Alfalfa'!$B$2:$G$83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22" l="1"/>
  <c r="C75" i="22" s="1"/>
  <c r="G46" i="22"/>
  <c r="G44" i="22"/>
  <c r="G47" i="22" s="1"/>
  <c r="C74" i="22" s="1"/>
  <c r="G43" i="22"/>
  <c r="G42" i="22"/>
  <c r="G40" i="22"/>
  <c r="G34" i="22"/>
  <c r="G35" i="22" s="1"/>
  <c r="C73" i="22" s="1"/>
  <c r="G30" i="22"/>
  <c r="C72" i="22" s="1"/>
  <c r="G24" i="22"/>
  <c r="G23" i="22"/>
  <c r="G22" i="22"/>
  <c r="G21" i="22"/>
  <c r="G12" i="22"/>
  <c r="G57" i="22" s="1"/>
  <c r="G25" i="22" l="1"/>
  <c r="C71" i="22" s="1"/>
  <c r="G54" i="22" l="1"/>
  <c r="G55" i="22" s="1"/>
  <c r="G56" i="22" s="1"/>
  <c r="C76" i="22" l="1"/>
  <c r="C77" i="22" s="1"/>
  <c r="D71" i="22" s="1"/>
  <c r="C82" i="22"/>
  <c r="D82" i="22"/>
  <c r="E82" i="22"/>
  <c r="G58" i="22"/>
  <c r="D74" i="22" l="1"/>
  <c r="D73" i="22"/>
  <c r="D75" i="22"/>
  <c r="D72" i="22"/>
  <c r="D76" i="22"/>
  <c r="D77" i="22" l="1"/>
</calcChain>
</file>

<file path=xl/sharedStrings.xml><?xml version="1.0" encoding="utf-8"?>
<sst xmlns="http://schemas.openxmlformats.org/spreadsheetml/2006/main" count="127" uniqueCount="95">
  <si>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</si>
  <si>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</si>
  <si>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</si>
  <si>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</si>
  <si>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</si>
  <si>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</si>
  <si>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</si>
  <si>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</si>
  <si>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</si>
  <si>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</si>
  <si>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</si>
  <si>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</si>
  <si>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</si>
  <si>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</si>
  <si>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</si>
  <si>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</si>
  <si>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</si>
  <si>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</si>
  <si>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</si>
  <si>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</si>
  <si>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</si>
  <si>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</si>
  <si>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</si>
  <si>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</si>
  <si>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</si>
  <si>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</si>
  <si>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</si>
  <si>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</si>
  <si>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</si>
  <si>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</si>
  <si>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</si>
  <si>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</si>
  <si>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</si>
  <si>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</si>
  <si>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</si>
  <si>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</si>
  <si>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</si>
  <si>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</si>
  <si>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</si>
  <si>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</si>
  <si>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</si>
  <si>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</si>
  <si>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</si>
  <si>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</si>
  <si>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</si>
  <si>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</si>
  <si>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</si>
  <si>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</si>
  <si>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</si>
  <si>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</si>
  <si>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</si>
  <si>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</si>
  <si>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</si>
  <si>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</si>
  <si>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</si>
  <si>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</si>
  <si>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</si>
  <si>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</si>
  <si>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</si>
  <si>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</si>
  <si>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</si>
  <si>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Coquimbo</t>
  </si>
  <si>
    <t>Illapel</t>
  </si>
  <si>
    <t>Mayo - Agosto</t>
  </si>
  <si>
    <t>Septiembre - Febrero</t>
  </si>
  <si>
    <t>Urea</t>
  </si>
  <si>
    <t>Mercado Local</t>
  </si>
  <si>
    <t>Semillas</t>
  </si>
  <si>
    <t>l</t>
  </si>
  <si>
    <t>Julio</t>
  </si>
  <si>
    <t>Agosto</t>
  </si>
  <si>
    <t>Riego</t>
  </si>
  <si>
    <t>Anual</t>
  </si>
  <si>
    <t>Marzo - Junio</t>
  </si>
  <si>
    <t>Abril - Julio</t>
  </si>
  <si>
    <t>ALFALFA</t>
  </si>
  <si>
    <t>RENDIMIENTO (Fardos 28 kg/Há.)</t>
  </si>
  <si>
    <t>WL 903</t>
  </si>
  <si>
    <t>Junio</t>
  </si>
  <si>
    <t>PRECIO ESPERADO ($/Fardo 28 kg))</t>
  </si>
  <si>
    <t>Preparación de Suelo</t>
  </si>
  <si>
    <t>Siembra (Sembradora)</t>
  </si>
  <si>
    <t>Aplicación de herbicidas e insumos</t>
  </si>
  <si>
    <t>Enfardado, Segado, rastrillado</t>
  </si>
  <si>
    <t xml:space="preserve">Alfalfa </t>
  </si>
  <si>
    <t>Fertilizantes</t>
  </si>
  <si>
    <t>Superfosfato Triple</t>
  </si>
  <si>
    <t>Muriato de potasio</t>
  </si>
  <si>
    <t>Insecticidas</t>
  </si>
  <si>
    <t>Pivot 100 SL</t>
  </si>
  <si>
    <t>Rendimiento (Fardos/hà)</t>
  </si>
  <si>
    <t>Costo unitario ($/Fardo) (*)</t>
  </si>
  <si>
    <t>Helada - Sequia</t>
  </si>
  <si>
    <t>01-01-2021</t>
  </si>
  <si>
    <t>ESCENARIOS COSTO UNITARIO  ($/Fardo 28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</si>
</sst>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sz val="9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5">
    <xf numFmtId="0" fontId="0" fillId="0" borderId="0" applyNumberFormat="0" applyFill="0" applyBorder="0" applyProtection="0"/>
    <xf numFmtId="164" fontId="19" fillId="0" borderId="0" applyFont="0" applyFill="0" applyBorder="0" applyAlignment="0" applyProtection="0"/>
    <xf numFmtId="0" fontId="21" fillId="0" borderId="3"/>
    <xf numFmtId="0" fontId="21" fillId="0" borderId="3"/>
    <xf numFmtId="0" fontId="21" fillId="0" borderId="3"/>
  </cellStyleXfs>
  <cellXfs count="164">
    <xf numFmtId="0" fontId="0" fillId="0" borderId="0" xfId="0" applyFont="1" applyAlignment="1"/>
    <xf numFmtId="0" fontId="0" fillId="0" borderId="0" xfId="0" applyNumberFormat="1" applyFont="1" applyAlignment="1"/>
    <xf numFmtId="49" fontId="4" fillId="2" borderId="1" xfId="0" applyNumberFormat="1" applyFont="1" applyFill="1" applyBorder="1" applyAlignment="1">
      <alignment horizontal="right"/>
    </xf>
    <xf numFmtId="0" fontId="14" fillId="7" borderId="3" xfId="0" applyFont="1" applyFill="1" applyBorder="1" applyAlignment="1"/>
    <xf numFmtId="49" fontId="12" fillId="8" borderId="4" xfId="0" applyNumberFormat="1" applyFont="1" applyFill="1" applyBorder="1" applyAlignment="1">
      <alignment vertical="center"/>
    </xf>
    <xf numFmtId="0" fontId="9" fillId="7" borderId="2" xfId="0" applyFont="1" applyFill="1" applyBorder="1" applyAlignment="1">
      <alignment vertical="center"/>
    </xf>
    <xf numFmtId="0" fontId="9" fillId="7" borderId="3" xfId="0" applyFont="1" applyFill="1" applyBorder="1" applyAlignment="1">
      <alignment vertical="center"/>
    </xf>
    <xf numFmtId="165" fontId="1" fillId="2" borderId="3" xfId="0" applyNumberFormat="1" applyFont="1" applyFill="1" applyBorder="1" applyAlignment="1">
      <alignment vertical="center"/>
    </xf>
    <xf numFmtId="165" fontId="16" fillId="2" borderId="3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49" fontId="0" fillId="2" borderId="3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49" fontId="12" fillId="8" borderId="5" xfId="0" applyNumberFormat="1" applyFont="1" applyFill="1" applyBorder="1" applyAlignment="1">
      <alignment vertical="center"/>
    </xf>
    <xf numFmtId="49" fontId="14" fillId="8" borderId="6" xfId="0" applyNumberFormat="1" applyFont="1" applyFill="1" applyBorder="1" applyAlignment="1"/>
    <xf numFmtId="0" fontId="14" fillId="9" borderId="9" xfId="0" applyFont="1" applyFill="1" applyBorder="1" applyAlignment="1"/>
    <xf numFmtId="0" fontId="14" fillId="2" borderId="3" xfId="0" applyFont="1" applyFill="1" applyBorder="1" applyAlignment="1">
      <alignment vertical="center"/>
    </xf>
    <xf numFmtId="49" fontId="14" fillId="2" borderId="3" xfId="0" applyNumberFormat="1" applyFont="1" applyFill="1" applyBorder="1" applyAlignment="1">
      <alignment vertical="center"/>
    </xf>
    <xf numFmtId="49" fontId="12" fillId="2" borderId="10" xfId="0" applyNumberFormat="1" applyFont="1" applyFill="1" applyBorder="1" applyAlignment="1">
      <alignment vertical="center"/>
    </xf>
    <xf numFmtId="0" fontId="14" fillId="2" borderId="11" xfId="0" applyFont="1" applyFill="1" applyBorder="1" applyAlignment="1"/>
    <xf numFmtId="0" fontId="14" fillId="2" borderId="12" xfId="0" applyFont="1" applyFill="1" applyBorder="1" applyAlignment="1"/>
    <xf numFmtId="49" fontId="14" fillId="2" borderId="13" xfId="0" applyNumberFormat="1" applyFont="1" applyFill="1" applyBorder="1" applyAlignment="1">
      <alignment vertical="center"/>
    </xf>
    <xf numFmtId="0" fontId="14" fillId="2" borderId="14" xfId="0" applyFont="1" applyFill="1" applyBorder="1" applyAlignment="1"/>
    <xf numFmtId="49" fontId="14" fillId="2" borderId="15" xfId="0" applyNumberFormat="1" applyFont="1" applyFill="1" applyBorder="1" applyAlignment="1">
      <alignment vertical="center"/>
    </xf>
    <xf numFmtId="0" fontId="14" fillId="2" borderId="16" xfId="0" applyFont="1" applyFill="1" applyBorder="1" applyAlignment="1"/>
    <xf numFmtId="0" fontId="14" fillId="2" borderId="17" xfId="0" applyFont="1" applyFill="1" applyBorder="1" applyAlignment="1"/>
    <xf numFmtId="0" fontId="12" fillId="7" borderId="3" xfId="0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49" fontId="17" fillId="9" borderId="3" xfId="0" applyNumberFormat="1" applyFont="1" applyFill="1" applyBorder="1" applyAlignment="1">
      <alignment vertical="center"/>
    </xf>
    <xf numFmtId="0" fontId="9" fillId="9" borderId="3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2" fillId="8" borderId="19" xfId="0" applyNumberFormat="1" applyFont="1" applyFill="1" applyBorder="1" applyAlignment="1">
      <alignment vertical="center"/>
    </xf>
    <xf numFmtId="0" fontId="12" fillId="8" borderId="20" xfId="0" applyNumberFormat="1" applyFont="1" applyFill="1" applyBorder="1" applyAlignment="1">
      <alignment vertical="center"/>
    </xf>
    <xf numFmtId="0" fontId="12" fillId="8" borderId="21" xfId="0" applyNumberFormat="1" applyFont="1" applyFill="1" applyBorder="1" applyAlignment="1">
      <alignment vertical="center"/>
    </xf>
    <xf numFmtId="0" fontId="0" fillId="0" borderId="3" xfId="0" applyNumberFormat="1" applyFont="1" applyBorder="1" applyAlignment="1"/>
    <xf numFmtId="3" fontId="18" fillId="0" borderId="23" xfId="3" applyNumberFormat="1" applyFont="1" applyFill="1" applyBorder="1" applyAlignment="1"/>
    <xf numFmtId="0" fontId="20" fillId="0" borderId="22" xfId="0" applyFont="1" applyBorder="1" applyAlignment="1">
      <alignment horizontal="right" vertical="center"/>
    </xf>
    <xf numFmtId="0" fontId="20" fillId="0" borderId="22" xfId="0" applyFont="1" applyBorder="1" applyAlignment="1">
      <alignment horizontal="right" vertical="center" wrapText="1"/>
    </xf>
    <xf numFmtId="17" fontId="20" fillId="0" borderId="22" xfId="0" applyNumberFormat="1" applyFont="1" applyBorder="1" applyAlignment="1">
      <alignment horizontal="right" vertical="center"/>
    </xf>
    <xf numFmtId="0" fontId="20" fillId="0" borderId="22" xfId="0" applyFont="1" applyBorder="1" applyAlignment="1">
      <alignment horizontal="center" vertical="center"/>
    </xf>
    <xf numFmtId="0" fontId="0" fillId="2" borderId="24" xfId="0" applyFont="1" applyFill="1" applyBorder="1" applyAlignment="1"/>
    <xf numFmtId="0" fontId="0" fillId="2" borderId="25" xfId="0" applyFont="1" applyFill="1" applyBorder="1" applyAlignment="1"/>
    <xf numFmtId="0" fontId="0" fillId="2" borderId="26" xfId="0" applyFont="1" applyFill="1" applyBorder="1" applyAlignment="1"/>
    <xf numFmtId="0" fontId="0" fillId="2" borderId="27" xfId="0" applyFont="1" applyFill="1" applyBorder="1" applyAlignment="1"/>
    <xf numFmtId="49" fontId="1" fillId="3" borderId="28" xfId="0" applyNumberFormat="1" applyFont="1" applyFill="1" applyBorder="1" applyAlignment="1">
      <alignment vertical="center" wrapText="1"/>
    </xf>
    <xf numFmtId="0" fontId="2" fillId="2" borderId="29" xfId="0" applyFont="1" applyFill="1" applyBorder="1" applyAlignment="1"/>
    <xf numFmtId="49" fontId="4" fillId="2" borderId="28" xfId="0" applyNumberFormat="1" applyFont="1" applyFill="1" applyBorder="1" applyAlignment="1">
      <alignment vertical="center" wrapText="1"/>
    </xf>
    <xf numFmtId="0" fontId="5" fillId="2" borderId="29" xfId="0" applyFont="1" applyFill="1" applyBorder="1" applyAlignment="1"/>
    <xf numFmtId="49" fontId="4" fillId="2" borderId="30" xfId="0" applyNumberFormat="1" applyFont="1" applyFill="1" applyBorder="1" applyAlignment="1"/>
    <xf numFmtId="0" fontId="4" fillId="2" borderId="30" xfId="0" applyFont="1" applyFill="1" applyBorder="1" applyAlignment="1"/>
    <xf numFmtId="0" fontId="2" fillId="2" borderId="32" xfId="0" applyFont="1" applyFill="1" applyBorder="1" applyAlignment="1">
      <alignment wrapText="1"/>
    </xf>
    <xf numFmtId="14" fontId="2" fillId="2" borderId="33" xfId="0" applyNumberFormat="1" applyFont="1" applyFill="1" applyBorder="1" applyAlignment="1"/>
    <xf numFmtId="0" fontId="2" fillId="2" borderId="26" xfId="0" applyFont="1" applyFill="1" applyBorder="1" applyAlignment="1"/>
    <xf numFmtId="0" fontId="2" fillId="2" borderId="33" xfId="0" applyFont="1" applyFill="1" applyBorder="1" applyAlignment="1"/>
    <xf numFmtId="0" fontId="2" fillId="2" borderId="33" xfId="0" applyFont="1" applyFill="1" applyBorder="1" applyAlignment="1">
      <alignment horizontal="justify" wrapText="1"/>
    </xf>
    <xf numFmtId="0" fontId="0" fillId="2" borderId="34" xfId="0" applyFont="1" applyFill="1" applyBorder="1" applyAlignment="1"/>
    <xf numFmtId="0" fontId="2" fillId="2" borderId="35" xfId="0" applyFont="1" applyFill="1" applyBorder="1" applyAlignment="1"/>
    <xf numFmtId="0" fontId="2" fillId="2" borderId="36" xfId="0" applyFont="1" applyFill="1" applyBorder="1" applyAlignment="1">
      <alignment horizontal="left"/>
    </xf>
    <xf numFmtId="0" fontId="2" fillId="2" borderId="36" xfId="0" applyFont="1" applyFill="1" applyBorder="1" applyAlignment="1"/>
    <xf numFmtId="49" fontId="1" fillId="5" borderId="37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/>
    </xf>
    <xf numFmtId="167" fontId="18" fillId="0" borderId="31" xfId="1" applyNumberFormat="1" applyFont="1" applyFill="1" applyBorder="1" applyAlignment="1">
      <alignment horizontal="center" vertical="center"/>
    </xf>
    <xf numFmtId="3" fontId="4" fillId="2" borderId="30" xfId="0" applyNumberFormat="1" applyFont="1" applyFill="1" applyBorder="1" applyAlignment="1">
      <alignment horizontal="right" wrapText="1"/>
    </xf>
    <xf numFmtId="49" fontId="7" fillId="3" borderId="30" xfId="0" applyNumberFormat="1" applyFont="1" applyFill="1" applyBorder="1" applyAlignment="1">
      <alignment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vertical="center"/>
    </xf>
    <xf numFmtId="3" fontId="7" fillId="3" borderId="30" xfId="0" applyNumberFormat="1" applyFont="1" applyFill="1" applyBorder="1" applyAlignment="1">
      <alignment vertical="center"/>
    </xf>
    <xf numFmtId="3" fontId="2" fillId="2" borderId="36" xfId="0" applyNumberFormat="1" applyFont="1" applyFill="1" applyBorder="1" applyAlignment="1"/>
    <xf numFmtId="49" fontId="1" fillId="5" borderId="39" xfId="0" applyNumberFormat="1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49" fontId="1" fillId="3" borderId="39" xfId="0" applyNumberFormat="1" applyFont="1" applyFill="1" applyBorder="1" applyAlignment="1">
      <alignment horizontal="center" vertical="center"/>
    </xf>
    <xf numFmtId="49" fontId="1" fillId="3" borderId="39" xfId="0" applyNumberFormat="1" applyFont="1" applyFill="1" applyBorder="1" applyAlignment="1">
      <alignment horizontal="center" vertical="center" wrapText="1"/>
    </xf>
    <xf numFmtId="15" fontId="5" fillId="2" borderId="39" xfId="0" applyNumberFormat="1" applyFont="1" applyFill="1" applyBorder="1" applyAlignment="1">
      <alignment vertical="center"/>
    </xf>
    <xf numFmtId="0" fontId="5" fillId="2" borderId="39" xfId="0" applyFont="1" applyFill="1" applyBorder="1" applyAlignment="1">
      <alignment horizontal="center" vertical="center"/>
    </xf>
    <xf numFmtId="3" fontId="5" fillId="2" borderId="39" xfId="0" applyNumberFormat="1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167" fontId="5" fillId="2" borderId="39" xfId="0" applyNumberFormat="1" applyFont="1" applyFill="1" applyBorder="1" applyAlignment="1">
      <alignment vertical="center"/>
    </xf>
    <xf numFmtId="49" fontId="3" fillId="3" borderId="39" xfId="0" applyNumberFormat="1" applyFont="1" applyFill="1" applyBorder="1" applyAlignment="1">
      <alignment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0" fontId="2" fillId="2" borderId="41" xfId="0" applyFont="1" applyFill="1" applyBorder="1" applyAlignment="1"/>
    <xf numFmtId="0" fontId="2" fillId="2" borderId="42" xfId="0" applyFont="1" applyFill="1" applyBorder="1" applyAlignment="1"/>
    <xf numFmtId="3" fontId="2" fillId="2" borderId="42" xfId="0" applyNumberFormat="1" applyFont="1" applyFill="1" applyBorder="1" applyAlignment="1"/>
    <xf numFmtId="49" fontId="1" fillId="3" borderId="37" xfId="0" applyNumberFormat="1" applyFont="1" applyFill="1" applyBorder="1" applyAlignment="1">
      <alignment horizontal="center" vertical="center"/>
    </xf>
    <xf numFmtId="49" fontId="1" fillId="3" borderId="37" xfId="0" applyNumberFormat="1" applyFont="1" applyFill="1" applyBorder="1" applyAlignment="1">
      <alignment horizontal="center" vertical="center" wrapText="1"/>
    </xf>
    <xf numFmtId="49" fontId="7" fillId="3" borderId="39" xfId="0" applyNumberFormat="1" applyFont="1" applyFill="1" applyBorder="1" applyAlignment="1">
      <alignment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15" fontId="22" fillId="0" borderId="31" xfId="4" applyNumberFormat="1" applyFont="1" applyFill="1" applyBorder="1" applyAlignment="1">
      <alignment vertical="center"/>
    </xf>
    <xf numFmtId="1" fontId="18" fillId="0" borderId="31" xfId="4" applyNumberFormat="1" applyFont="1" applyFill="1" applyBorder="1" applyAlignment="1">
      <alignment horizontal="center" vertical="center"/>
    </xf>
    <xf numFmtId="3" fontId="18" fillId="0" borderId="31" xfId="4" applyNumberFormat="1" applyFont="1" applyFill="1" applyBorder="1" applyAlignment="1">
      <alignment horizontal="center" vertical="center"/>
    </xf>
    <xf numFmtId="15" fontId="18" fillId="0" borderId="31" xfId="4" applyNumberFormat="1" applyFont="1" applyFill="1" applyBorder="1" applyAlignment="1">
      <alignment vertical="center"/>
    </xf>
    <xf numFmtId="49" fontId="8" fillId="3" borderId="39" xfId="0" applyNumberFormat="1" applyFont="1" applyFill="1" applyBorder="1" applyAlignment="1">
      <alignment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vertical="center"/>
    </xf>
    <xf numFmtId="3" fontId="8" fillId="3" borderId="39" xfId="0" applyNumberFormat="1" applyFont="1" applyFill="1" applyBorder="1" applyAlignment="1">
      <alignment vertical="center"/>
    </xf>
    <xf numFmtId="0" fontId="2" fillId="2" borderId="42" xfId="0" applyFont="1" applyFill="1" applyBorder="1" applyAlignment="1">
      <alignment horizontal="center"/>
    </xf>
    <xf numFmtId="0" fontId="20" fillId="0" borderId="22" xfId="0" applyFont="1" applyBorder="1" applyAlignment="1">
      <alignment vertical="center"/>
    </xf>
    <xf numFmtId="167" fontId="20" fillId="0" borderId="22" xfId="1" applyNumberFormat="1" applyFont="1" applyBorder="1" applyAlignment="1">
      <alignment vertical="center"/>
    </xf>
    <xf numFmtId="3" fontId="4" fillId="2" borderId="30" xfId="0" applyNumberFormat="1" applyFont="1" applyFill="1" applyBorder="1" applyAlignment="1"/>
    <xf numFmtId="49" fontId="8" fillId="3" borderId="43" xfId="0" applyNumberFormat="1" applyFont="1" applyFill="1" applyBorder="1" applyAlignment="1">
      <alignment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vertical="center"/>
    </xf>
    <xf numFmtId="3" fontId="8" fillId="3" borderId="43" xfId="0" applyNumberFormat="1" applyFont="1" applyFill="1" applyBorder="1" applyAlignment="1">
      <alignment vertical="center"/>
    </xf>
    <xf numFmtId="0" fontId="2" fillId="2" borderId="44" xfId="0" applyFont="1" applyFill="1" applyBorder="1" applyAlignment="1"/>
    <xf numFmtId="3" fontId="2" fillId="2" borderId="44" xfId="0" applyNumberFormat="1" applyFont="1" applyFill="1" applyBorder="1" applyAlignment="1"/>
    <xf numFmtId="0" fontId="0" fillId="2" borderId="45" xfId="0" applyFont="1" applyFill="1" applyBorder="1" applyAlignment="1"/>
    <xf numFmtId="49" fontId="1" fillId="5" borderId="46" xfId="0" applyNumberFormat="1" applyFont="1" applyFill="1" applyBorder="1" applyAlignment="1">
      <alignment vertical="center"/>
    </xf>
    <xf numFmtId="0" fontId="1" fillId="5" borderId="47" xfId="0" applyFont="1" applyFill="1" applyBorder="1" applyAlignment="1">
      <alignment vertical="center"/>
    </xf>
    <xf numFmtId="165" fontId="1" fillId="5" borderId="48" xfId="0" applyNumberFormat="1" applyFont="1" applyFill="1" applyBorder="1" applyAlignment="1">
      <alignment vertical="center"/>
    </xf>
    <xf numFmtId="49" fontId="1" fillId="3" borderId="49" xfId="0" applyNumberFormat="1" applyFont="1" applyFill="1" applyBorder="1" applyAlignment="1">
      <alignment vertical="center"/>
    </xf>
    <xf numFmtId="0" fontId="1" fillId="3" borderId="39" xfId="0" applyFont="1" applyFill="1" applyBorder="1" applyAlignment="1">
      <alignment vertical="center"/>
    </xf>
    <xf numFmtId="165" fontId="1" fillId="3" borderId="50" xfId="0" applyNumberFormat="1" applyFont="1" applyFill="1" applyBorder="1" applyAlignment="1">
      <alignment vertical="center"/>
    </xf>
    <xf numFmtId="49" fontId="1" fillId="5" borderId="49" xfId="0" applyNumberFormat="1" applyFont="1" applyFill="1" applyBorder="1" applyAlignment="1">
      <alignment vertical="center"/>
    </xf>
    <xf numFmtId="0" fontId="1" fillId="5" borderId="39" xfId="0" applyFont="1" applyFill="1" applyBorder="1" applyAlignment="1">
      <alignment vertical="center"/>
    </xf>
    <xf numFmtId="165" fontId="1" fillId="5" borderId="50" xfId="0" applyNumberFormat="1" applyFont="1" applyFill="1" applyBorder="1" applyAlignment="1">
      <alignment vertical="center"/>
    </xf>
    <xf numFmtId="49" fontId="1" fillId="5" borderId="51" xfId="0" applyNumberFormat="1" applyFont="1" applyFill="1" applyBorder="1" applyAlignment="1">
      <alignment vertical="center"/>
    </xf>
    <xf numFmtId="0" fontId="9" fillId="5" borderId="52" xfId="0" applyFont="1" applyFill="1" applyBorder="1" applyAlignment="1">
      <alignment vertical="center"/>
    </xf>
    <xf numFmtId="165" fontId="1" fillId="6" borderId="53" xfId="0" applyNumberFormat="1" applyFont="1" applyFill="1" applyBorder="1" applyAlignment="1">
      <alignment vertical="center"/>
    </xf>
    <xf numFmtId="49" fontId="12" fillId="2" borderId="54" xfId="0" applyNumberFormat="1" applyFont="1" applyFill="1" applyBorder="1" applyAlignment="1">
      <alignment vertical="center"/>
    </xf>
    <xf numFmtId="3" fontId="12" fillId="2" borderId="30" xfId="0" applyNumberFormat="1" applyFont="1" applyFill="1" applyBorder="1" applyAlignment="1">
      <alignment vertical="center"/>
    </xf>
    <xf numFmtId="9" fontId="14" fillId="2" borderId="55" xfId="0" applyNumberFormat="1" applyFont="1" applyFill="1" applyBorder="1" applyAlignment="1"/>
    <xf numFmtId="166" fontId="12" fillId="2" borderId="30" xfId="0" applyNumberFormat="1" applyFont="1" applyFill="1" applyBorder="1" applyAlignment="1">
      <alignment vertical="center"/>
    </xf>
    <xf numFmtId="49" fontId="12" fillId="8" borderId="56" xfId="0" applyNumberFormat="1" applyFont="1" applyFill="1" applyBorder="1" applyAlignment="1">
      <alignment vertical="center"/>
    </xf>
    <xf numFmtId="166" fontId="12" fillId="8" borderId="57" xfId="0" applyNumberFormat="1" applyFont="1" applyFill="1" applyBorder="1" applyAlignment="1">
      <alignment vertical="center"/>
    </xf>
    <xf numFmtId="9" fontId="12" fillId="8" borderId="58" xfId="0" applyNumberFormat="1" applyFont="1" applyFill="1" applyBorder="1" applyAlignment="1">
      <alignment vertical="center"/>
    </xf>
    <xf numFmtId="0" fontId="0" fillId="2" borderId="59" xfId="0" applyFont="1" applyFill="1" applyBorder="1" applyAlignment="1"/>
    <xf numFmtId="166" fontId="12" fillId="8" borderId="58" xfId="0" applyNumberFormat="1" applyFont="1" applyFill="1" applyBorder="1" applyAlignment="1">
      <alignment vertical="center"/>
    </xf>
    <xf numFmtId="3" fontId="20" fillId="0" borderId="22" xfId="0" applyNumberFormat="1" applyFont="1" applyBorder="1" applyAlignment="1">
      <alignment horizontal="right" vertical="center"/>
    </xf>
    <xf numFmtId="15" fontId="18" fillId="0" borderId="31" xfId="3" applyNumberFormat="1" applyFont="1" applyFill="1" applyBorder="1"/>
    <xf numFmtId="0" fontId="20" fillId="0" borderId="31" xfId="0" applyFont="1" applyBorder="1" applyAlignment="1">
      <alignment horizontal="center"/>
    </xf>
    <xf numFmtId="3" fontId="18" fillId="0" borderId="31" xfId="3" applyNumberFormat="1" applyFont="1" applyFill="1" applyBorder="1" applyAlignment="1">
      <alignment horizontal="center"/>
    </xf>
    <xf numFmtId="0" fontId="20" fillId="0" borderId="31" xfId="0" applyFont="1" applyFill="1" applyBorder="1" applyAlignment="1">
      <alignment horizontal="center"/>
    </xf>
    <xf numFmtId="3" fontId="18" fillId="0" borderId="23" xfId="3" applyNumberFormat="1" applyFont="1" applyFill="1" applyBorder="1" applyAlignment="1">
      <alignment horizontal="right"/>
    </xf>
    <xf numFmtId="15" fontId="18" fillId="0" borderId="60" xfId="3" applyNumberFormat="1" applyFont="1" applyFill="1" applyBorder="1"/>
    <xf numFmtId="0" fontId="20" fillId="10" borderId="31" xfId="0" applyFont="1" applyFill="1" applyBorder="1" applyAlignment="1">
      <alignment horizontal="center"/>
    </xf>
    <xf numFmtId="3" fontId="20" fillId="10" borderId="60" xfId="3" applyNumberFormat="1" applyFont="1" applyFill="1" applyBorder="1" applyAlignment="1">
      <alignment horizontal="center"/>
    </xf>
    <xf numFmtId="0" fontId="20" fillId="10" borderId="60" xfId="0" applyFont="1" applyFill="1" applyBorder="1" applyAlignment="1">
      <alignment horizontal="center"/>
    </xf>
    <xf numFmtId="3" fontId="20" fillId="10" borderId="23" xfId="3" applyNumberFormat="1" applyFont="1" applyFill="1" applyBorder="1" applyAlignment="1">
      <alignment horizontal="right"/>
    </xf>
    <xf numFmtId="15" fontId="18" fillId="0" borderId="60" xfId="4" applyNumberFormat="1" applyFont="1" applyFill="1" applyBorder="1" applyAlignment="1">
      <alignment vertical="center"/>
    </xf>
    <xf numFmtId="1" fontId="18" fillId="0" borderId="60" xfId="4" applyNumberFormat="1" applyFont="1" applyFill="1" applyBorder="1" applyAlignment="1">
      <alignment horizontal="center" vertical="center"/>
    </xf>
    <xf numFmtId="3" fontId="18" fillId="0" borderId="60" xfId="4" applyNumberFormat="1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center"/>
    </xf>
    <xf numFmtId="3" fontId="18" fillId="0" borderId="61" xfId="3" applyNumberFormat="1" applyFont="1" applyFill="1" applyBorder="1" applyAlignment="1"/>
    <xf numFmtId="3" fontId="18" fillId="0" borderId="31" xfId="3" applyNumberFormat="1" applyFont="1" applyFill="1" applyBorder="1" applyAlignment="1"/>
    <xf numFmtId="17" fontId="20" fillId="0" borderId="22" xfId="0" quotePrefix="1" applyNumberFormat="1" applyFont="1" applyBorder="1" applyAlignment="1">
      <alignment horizontal="right" vertical="center"/>
    </xf>
    <xf numFmtId="49" fontId="6" fillId="3" borderId="30" xfId="0" applyNumberFormat="1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49" fontId="17" fillId="9" borderId="7" xfId="0" applyNumberFormat="1" applyFont="1" applyFill="1" applyBorder="1" applyAlignment="1">
      <alignment vertical="center"/>
    </xf>
    <xf numFmtId="0" fontId="12" fillId="9" borderId="8" xfId="0" applyFont="1" applyFill="1" applyBorder="1" applyAlignment="1">
      <alignment vertical="center"/>
    </xf>
    <xf numFmtId="49" fontId="3" fillId="3" borderId="30" xfId="0" applyNumberFormat="1" applyFont="1" applyFill="1" applyBorder="1" applyAlignment="1">
      <alignment wrapText="1"/>
    </xf>
    <xf numFmtId="0" fontId="3" fillId="4" borderId="30" xfId="0" applyFont="1" applyFill="1" applyBorder="1" applyAlignment="1">
      <alignment wrapText="1"/>
    </xf>
    <xf numFmtId="49" fontId="4" fillId="2" borderId="30" xfId="0" applyNumberFormat="1" applyFont="1" applyFill="1" applyBorder="1" applyAlignment="1">
      <alignment wrapText="1"/>
    </xf>
    <xf numFmtId="0" fontId="4" fillId="2" borderId="30" xfId="0" applyFont="1" applyFill="1" applyBorder="1" applyAlignment="1">
      <alignment wrapText="1"/>
    </xf>
    <xf numFmtId="49" fontId="4" fillId="2" borderId="30" xfId="0" applyNumberFormat="1" applyFont="1" applyFill="1" applyBorder="1" applyAlignment="1"/>
    <xf numFmtId="0" fontId="4" fillId="2" borderId="30" xfId="0" applyFont="1" applyFill="1" applyBorder="1" applyAlignment="1"/>
  </cellXfs>
  <cellStyles count="5">
    <cellStyle name="Millares" xfId="1" builtinId="3"/>
    <cellStyle name="Normal" xfId="0" builtinId="0"/>
    <cellStyle name="Normal 2" xfId="4" xr:uid="{00000000-0005-0000-0000-000002000000}"/>
    <cellStyle name="Normal 3" xfId="2" xr:uid="{00000000-0005-0000-0000-000003000000}"/>
    <cellStyle name="Normal 3 2" xfId="3" xr:uid="{00000000-0005-0000-0000-00000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5292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7" y="190500"/>
          <a:ext cx="5942541" cy="1148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IU83"/>
  <sheetViews>
    <sheetView tabSelected="1" zoomScale="120" zoomScaleNormal="120" workbookViewId="0">
      <selection activeCell="C77" sqref="C77"/>
    </sheetView>
  </sheetViews>
  <sheetFormatPr baseColWidth="10" defaultColWidth="10.81640625" defaultRowHeight="11.25" customHeight="1" x14ac:dyDescent="0.75"/>
  <cols>
    <col min="1" max="1" width="4.36328125" style="1" customWidth="1"/>
    <col min="2" max="2" width="20.81640625" style="1" customWidth="1"/>
    <col min="3" max="3" width="17" style="1" customWidth="1"/>
    <col min="4" max="4" width="9.36328125" style="1" customWidth="1"/>
    <col min="5" max="5" width="14.36328125" style="1" customWidth="1"/>
    <col min="6" max="6" width="11" style="1" customWidth="1"/>
    <col min="7" max="7" width="12.36328125" style="1" customWidth="1"/>
    <col min="8" max="255" width="10.81640625" style="1" customWidth="1"/>
  </cols>
  <sheetData>
    <row r="1" spans="1:7" ht="15" customHeight="1" x14ac:dyDescent="0.75">
      <c r="A1" s="41"/>
      <c r="B1" s="41"/>
      <c r="C1" s="41"/>
      <c r="D1" s="41"/>
      <c r="E1" s="41"/>
      <c r="F1" s="41"/>
      <c r="G1" s="41"/>
    </row>
    <row r="2" spans="1:7" ht="15" customHeight="1" x14ac:dyDescent="0.75">
      <c r="A2" s="41"/>
      <c r="B2" s="41"/>
      <c r="C2" s="41"/>
      <c r="D2" s="41"/>
      <c r="E2" s="41"/>
      <c r="F2" s="41"/>
      <c r="G2" s="41"/>
    </row>
    <row r="3" spans="1:7" ht="15" customHeight="1" x14ac:dyDescent="0.75">
      <c r="A3" s="41"/>
      <c r="B3" s="41"/>
      <c r="C3" s="41"/>
      <c r="D3" s="41"/>
      <c r="E3" s="41"/>
      <c r="F3" s="41"/>
      <c r="G3" s="41"/>
    </row>
    <row r="4" spans="1:7" ht="15" customHeight="1" x14ac:dyDescent="0.75">
      <c r="A4" s="41"/>
      <c r="B4" s="41"/>
      <c r="C4" s="41"/>
      <c r="D4" s="41"/>
      <c r="E4" s="41"/>
      <c r="F4" s="41"/>
      <c r="G4" s="41"/>
    </row>
    <row r="5" spans="1:7" ht="15" customHeight="1" x14ac:dyDescent="0.75">
      <c r="A5" s="41"/>
      <c r="B5" s="41"/>
      <c r="C5" s="41"/>
      <c r="D5" s="41"/>
      <c r="E5" s="41"/>
      <c r="F5" s="41"/>
      <c r="G5" s="41"/>
    </row>
    <row r="6" spans="1:7" ht="15" customHeight="1" x14ac:dyDescent="0.75">
      <c r="A6" s="41"/>
      <c r="B6" s="41"/>
      <c r="C6" s="41"/>
      <c r="D6" s="41"/>
      <c r="E6" s="41"/>
      <c r="F6" s="41"/>
      <c r="G6" s="41"/>
    </row>
    <row r="7" spans="1:7" ht="15" customHeight="1" x14ac:dyDescent="0.75">
      <c r="A7" s="41"/>
      <c r="B7" s="41"/>
      <c r="C7" s="41"/>
      <c r="D7" s="41"/>
      <c r="E7" s="41"/>
      <c r="F7" s="41"/>
      <c r="G7" s="41"/>
    </row>
    <row r="8" spans="1:7" ht="15" customHeight="1" x14ac:dyDescent="0.75">
      <c r="A8" s="41"/>
      <c r="B8" s="42"/>
      <c r="C8" s="43"/>
      <c r="D8" s="41"/>
      <c r="E8" s="43"/>
      <c r="F8" s="43"/>
      <c r="G8" s="43"/>
    </row>
    <row r="9" spans="1:7" ht="12" customHeight="1" x14ac:dyDescent="0.75">
      <c r="A9" s="44"/>
      <c r="B9" s="45" t="s">
        <v>0</v>
      </c>
      <c r="C9" s="37" t="s">
        <v>75</v>
      </c>
      <c r="D9" s="46"/>
      <c r="E9" s="158" t="s">
        <v>76</v>
      </c>
      <c r="F9" s="159"/>
      <c r="G9" s="37">
        <v>500</v>
      </c>
    </row>
    <row r="10" spans="1:7" ht="38.25" customHeight="1" x14ac:dyDescent="0.75">
      <c r="A10" s="44"/>
      <c r="B10" s="47" t="s">
        <v>1</v>
      </c>
      <c r="C10" s="37" t="s">
        <v>77</v>
      </c>
      <c r="D10" s="48"/>
      <c r="E10" s="160" t="s">
        <v>2</v>
      </c>
      <c r="F10" s="161"/>
      <c r="G10" s="37" t="s">
        <v>78</v>
      </c>
    </row>
    <row r="11" spans="1:7" ht="18" customHeight="1" x14ac:dyDescent="0.75">
      <c r="A11" s="44"/>
      <c r="B11" s="47" t="s">
        <v>3</v>
      </c>
      <c r="C11" s="37" t="s">
        <v>4</v>
      </c>
      <c r="D11" s="48"/>
      <c r="E11" s="160" t="s">
        <v>79</v>
      </c>
      <c r="F11" s="161"/>
      <c r="G11" s="136">
        <v>6500</v>
      </c>
    </row>
    <row r="12" spans="1:7" ht="11.25" customHeight="1" x14ac:dyDescent="0.75">
      <c r="A12" s="44"/>
      <c r="B12" s="47" t="s">
        <v>5</v>
      </c>
      <c r="C12" s="37" t="s">
        <v>61</v>
      </c>
      <c r="D12" s="48"/>
      <c r="E12" s="49" t="s">
        <v>6</v>
      </c>
      <c r="F12" s="50"/>
      <c r="G12" s="136">
        <f>+G11*G9</f>
        <v>3250000</v>
      </c>
    </row>
    <row r="13" spans="1:7" ht="14.75" x14ac:dyDescent="0.75">
      <c r="A13" s="44"/>
      <c r="B13" s="47" t="s">
        <v>7</v>
      </c>
      <c r="C13" s="37" t="s">
        <v>62</v>
      </c>
      <c r="D13" s="48"/>
      <c r="E13" s="160" t="s">
        <v>8</v>
      </c>
      <c r="F13" s="161"/>
      <c r="G13" s="37" t="s">
        <v>66</v>
      </c>
    </row>
    <row r="14" spans="1:7" ht="14.75" x14ac:dyDescent="0.75">
      <c r="A14" s="44"/>
      <c r="B14" s="47" t="s">
        <v>9</v>
      </c>
      <c r="C14" s="2" t="s">
        <v>60</v>
      </c>
      <c r="D14" s="48"/>
      <c r="E14" s="160" t="s">
        <v>10</v>
      </c>
      <c r="F14" s="161"/>
      <c r="G14" s="38" t="s">
        <v>64</v>
      </c>
    </row>
    <row r="15" spans="1:7" ht="25.5" customHeight="1" x14ac:dyDescent="0.75">
      <c r="A15" s="44"/>
      <c r="B15" s="47" t="s">
        <v>11</v>
      </c>
      <c r="C15" s="153" t="s">
        <v>93</v>
      </c>
      <c r="D15" s="48"/>
      <c r="E15" s="162" t="s">
        <v>12</v>
      </c>
      <c r="F15" s="163"/>
      <c r="G15" s="39" t="s">
        <v>92</v>
      </c>
    </row>
    <row r="16" spans="1:7" ht="12" customHeight="1" x14ac:dyDescent="0.75">
      <c r="A16" s="41"/>
      <c r="B16" s="51"/>
      <c r="C16" s="52"/>
      <c r="D16" s="53"/>
      <c r="E16" s="54"/>
      <c r="F16" s="54"/>
      <c r="G16" s="55"/>
    </row>
    <row r="17" spans="1:7" ht="12" customHeight="1" x14ac:dyDescent="0.75">
      <c r="A17" s="56"/>
      <c r="B17" s="154" t="s">
        <v>13</v>
      </c>
      <c r="C17" s="155"/>
      <c r="D17" s="155"/>
      <c r="E17" s="155"/>
      <c r="F17" s="155"/>
      <c r="G17" s="155"/>
    </row>
    <row r="18" spans="1:7" ht="12" customHeight="1" x14ac:dyDescent="0.75">
      <c r="A18" s="41"/>
      <c r="B18" s="57"/>
      <c r="C18" s="58"/>
      <c r="D18" s="58"/>
      <c r="E18" s="58"/>
      <c r="F18" s="59"/>
      <c r="G18" s="59"/>
    </row>
    <row r="19" spans="1:7" ht="12" customHeight="1" x14ac:dyDescent="0.75">
      <c r="A19" s="44"/>
      <c r="B19" s="60" t="s">
        <v>14</v>
      </c>
      <c r="C19" s="61"/>
      <c r="D19" s="62"/>
      <c r="E19" s="62"/>
      <c r="F19" s="62"/>
      <c r="G19" s="62"/>
    </row>
    <row r="20" spans="1:7" ht="24" customHeight="1" x14ac:dyDescent="0.75">
      <c r="A20" s="56"/>
      <c r="B20" s="63" t="s">
        <v>15</v>
      </c>
      <c r="C20" s="63" t="s">
        <v>16</v>
      </c>
      <c r="D20" s="63" t="s">
        <v>17</v>
      </c>
      <c r="E20" s="63" t="s">
        <v>18</v>
      </c>
      <c r="F20" s="63" t="s">
        <v>19</v>
      </c>
      <c r="G20" s="63" t="s">
        <v>20</v>
      </c>
    </row>
    <row r="21" spans="1:7" ht="14.75" x14ac:dyDescent="0.75">
      <c r="A21" s="56"/>
      <c r="B21" s="137" t="s">
        <v>80</v>
      </c>
      <c r="C21" s="138" t="s">
        <v>21</v>
      </c>
      <c r="D21" s="139">
        <v>3</v>
      </c>
      <c r="E21" s="140" t="s">
        <v>73</v>
      </c>
      <c r="F21" s="141">
        <v>20000</v>
      </c>
      <c r="G21" s="66">
        <f>(D21*F21)</f>
        <v>60000</v>
      </c>
    </row>
    <row r="22" spans="1:7" ht="12.75" customHeight="1" x14ac:dyDescent="0.75">
      <c r="A22" s="56"/>
      <c r="B22" s="137" t="s">
        <v>81</v>
      </c>
      <c r="C22" s="138" t="s">
        <v>21</v>
      </c>
      <c r="D22" s="139">
        <v>3</v>
      </c>
      <c r="E22" s="140" t="s">
        <v>74</v>
      </c>
      <c r="F22" s="141">
        <v>20000</v>
      </c>
      <c r="G22" s="66">
        <f t="shared" ref="G22:G24" si="0">(D22*F22)</f>
        <v>60000</v>
      </c>
    </row>
    <row r="23" spans="1:7" ht="12.75" customHeight="1" x14ac:dyDescent="0.75">
      <c r="A23" s="56"/>
      <c r="B23" s="137" t="s">
        <v>71</v>
      </c>
      <c r="C23" s="138" t="s">
        <v>21</v>
      </c>
      <c r="D23" s="139">
        <v>21</v>
      </c>
      <c r="E23" s="140" t="s">
        <v>72</v>
      </c>
      <c r="F23" s="141">
        <v>20000</v>
      </c>
      <c r="G23" s="66">
        <f t="shared" si="0"/>
        <v>420000</v>
      </c>
    </row>
    <row r="24" spans="1:7" ht="12.75" customHeight="1" x14ac:dyDescent="0.75">
      <c r="A24" s="56"/>
      <c r="B24" s="137" t="s">
        <v>82</v>
      </c>
      <c r="C24" s="138" t="s">
        <v>21</v>
      </c>
      <c r="D24" s="139">
        <v>4</v>
      </c>
      <c r="E24" s="140" t="s">
        <v>63</v>
      </c>
      <c r="F24" s="141">
        <v>20000</v>
      </c>
      <c r="G24" s="66">
        <f t="shared" si="0"/>
        <v>80000</v>
      </c>
    </row>
    <row r="25" spans="1:7" ht="12.75" customHeight="1" x14ac:dyDescent="0.75">
      <c r="A25" s="56"/>
      <c r="B25" s="67" t="s">
        <v>22</v>
      </c>
      <c r="C25" s="68"/>
      <c r="D25" s="68"/>
      <c r="E25" s="68"/>
      <c r="F25" s="69"/>
      <c r="G25" s="70">
        <f>SUM(G21:G24)</f>
        <v>620000</v>
      </c>
    </row>
    <row r="26" spans="1:7" ht="12" customHeight="1" x14ac:dyDescent="0.75">
      <c r="A26" s="41"/>
      <c r="B26" s="57"/>
      <c r="C26" s="59"/>
      <c r="D26" s="59"/>
      <c r="E26" s="59"/>
      <c r="F26" s="71"/>
      <c r="G26" s="71"/>
    </row>
    <row r="27" spans="1:7" ht="12" customHeight="1" x14ac:dyDescent="0.75">
      <c r="A27" s="44"/>
      <c r="B27" s="72" t="s">
        <v>23</v>
      </c>
      <c r="C27" s="73"/>
      <c r="D27" s="74"/>
      <c r="E27" s="74"/>
      <c r="F27" s="75"/>
      <c r="G27" s="75"/>
    </row>
    <row r="28" spans="1:7" ht="24" customHeight="1" x14ac:dyDescent="0.75">
      <c r="A28" s="44"/>
      <c r="B28" s="76" t="s">
        <v>15</v>
      </c>
      <c r="C28" s="77" t="s">
        <v>16</v>
      </c>
      <c r="D28" s="77" t="s">
        <v>17</v>
      </c>
      <c r="E28" s="76" t="s">
        <v>18</v>
      </c>
      <c r="F28" s="77" t="s">
        <v>19</v>
      </c>
      <c r="G28" s="76" t="s">
        <v>20</v>
      </c>
    </row>
    <row r="29" spans="1:7" ht="12" customHeight="1" x14ac:dyDescent="0.75">
      <c r="A29" s="44"/>
      <c r="B29" s="78"/>
      <c r="C29" s="79"/>
      <c r="D29" s="80"/>
      <c r="E29" s="81"/>
      <c r="F29" s="82"/>
      <c r="G29" s="66"/>
    </row>
    <row r="30" spans="1:7" ht="12" customHeight="1" x14ac:dyDescent="0.75">
      <c r="A30" s="44"/>
      <c r="B30" s="83" t="s">
        <v>24</v>
      </c>
      <c r="C30" s="84"/>
      <c r="D30" s="84"/>
      <c r="E30" s="84"/>
      <c r="F30" s="85"/>
      <c r="G30" s="86">
        <f>SUM(G29)</f>
        <v>0</v>
      </c>
    </row>
    <row r="31" spans="1:7" ht="12" customHeight="1" x14ac:dyDescent="0.75">
      <c r="A31" s="41"/>
      <c r="B31" s="87"/>
      <c r="C31" s="88"/>
      <c r="D31" s="88"/>
      <c r="E31" s="88"/>
      <c r="F31" s="89"/>
      <c r="G31" s="89"/>
    </row>
    <row r="32" spans="1:7" ht="12" customHeight="1" x14ac:dyDescent="0.75">
      <c r="A32" s="44"/>
      <c r="B32" s="72" t="s">
        <v>25</v>
      </c>
      <c r="C32" s="73"/>
      <c r="D32" s="74"/>
      <c r="E32" s="74"/>
      <c r="F32" s="75"/>
      <c r="G32" s="75"/>
    </row>
    <row r="33" spans="1:11" ht="24" customHeight="1" x14ac:dyDescent="0.75">
      <c r="A33" s="44"/>
      <c r="B33" s="90" t="s">
        <v>15</v>
      </c>
      <c r="C33" s="90" t="s">
        <v>16</v>
      </c>
      <c r="D33" s="90" t="s">
        <v>17</v>
      </c>
      <c r="E33" s="90" t="s">
        <v>18</v>
      </c>
      <c r="F33" s="91" t="s">
        <v>19</v>
      </c>
      <c r="G33" s="90" t="s">
        <v>20</v>
      </c>
    </row>
    <row r="34" spans="1:11" ht="12.75" customHeight="1" x14ac:dyDescent="0.75">
      <c r="A34" s="56"/>
      <c r="B34" s="142" t="s">
        <v>83</v>
      </c>
      <c r="C34" s="143" t="s">
        <v>26</v>
      </c>
      <c r="D34" s="144">
        <v>4</v>
      </c>
      <c r="E34" s="145" t="s">
        <v>72</v>
      </c>
      <c r="F34" s="146">
        <v>122500</v>
      </c>
      <c r="G34" s="66">
        <f t="shared" ref="G34" si="1">(D34*F34)</f>
        <v>490000</v>
      </c>
    </row>
    <row r="35" spans="1:11" ht="12.75" customHeight="1" x14ac:dyDescent="0.75">
      <c r="A35" s="44"/>
      <c r="B35" s="92" t="s">
        <v>27</v>
      </c>
      <c r="C35" s="93"/>
      <c r="D35" s="93"/>
      <c r="E35" s="93"/>
      <c r="F35" s="94"/>
      <c r="G35" s="95">
        <f>SUM(G34:G34)</f>
        <v>490000</v>
      </c>
    </row>
    <row r="36" spans="1:11" ht="12" customHeight="1" x14ac:dyDescent="0.75">
      <c r="A36" s="41"/>
      <c r="B36" s="87"/>
      <c r="C36" s="88"/>
      <c r="D36" s="88"/>
      <c r="E36" s="88"/>
      <c r="F36" s="89"/>
      <c r="G36" s="89"/>
    </row>
    <row r="37" spans="1:11" ht="12" customHeight="1" x14ac:dyDescent="0.75">
      <c r="A37" s="44"/>
      <c r="B37" s="72" t="s">
        <v>28</v>
      </c>
      <c r="C37" s="73"/>
      <c r="D37" s="74"/>
      <c r="E37" s="74"/>
      <c r="F37" s="75"/>
      <c r="G37" s="75"/>
    </row>
    <row r="38" spans="1:11" ht="24" customHeight="1" x14ac:dyDescent="0.75">
      <c r="A38" s="44"/>
      <c r="B38" s="91" t="s">
        <v>29</v>
      </c>
      <c r="C38" s="91" t="s">
        <v>30</v>
      </c>
      <c r="D38" s="91" t="s">
        <v>31</v>
      </c>
      <c r="E38" s="91" t="s">
        <v>18</v>
      </c>
      <c r="F38" s="91" t="s">
        <v>19</v>
      </c>
      <c r="G38" s="91" t="s">
        <v>20</v>
      </c>
      <c r="K38" s="35"/>
    </row>
    <row r="39" spans="1:11" ht="12.75" customHeight="1" x14ac:dyDescent="0.75">
      <c r="A39" s="56"/>
      <c r="B39" s="96" t="s">
        <v>67</v>
      </c>
      <c r="C39" s="97"/>
      <c r="D39" s="98"/>
      <c r="E39" s="64"/>
      <c r="F39" s="65"/>
      <c r="G39" s="66"/>
      <c r="K39" s="35"/>
    </row>
    <row r="40" spans="1:11" ht="12.75" customHeight="1" x14ac:dyDescent="0.75">
      <c r="A40" s="56"/>
      <c r="B40" s="99" t="s">
        <v>84</v>
      </c>
      <c r="C40" s="97" t="s">
        <v>32</v>
      </c>
      <c r="D40" s="98">
        <v>25</v>
      </c>
      <c r="E40" s="140" t="s">
        <v>69</v>
      </c>
      <c r="F40" s="36">
        <v>10150</v>
      </c>
      <c r="G40" s="66">
        <f t="shared" ref="G40:G46" si="2">(D40*F40)</f>
        <v>253750</v>
      </c>
    </row>
    <row r="41" spans="1:11" ht="12.75" customHeight="1" x14ac:dyDescent="0.75">
      <c r="A41" s="56"/>
      <c r="B41" s="96" t="s">
        <v>85</v>
      </c>
      <c r="C41" s="97"/>
      <c r="D41" s="98"/>
      <c r="E41" s="64"/>
      <c r="F41" s="36"/>
      <c r="G41" s="66"/>
    </row>
    <row r="42" spans="1:11" ht="12.75" customHeight="1" x14ac:dyDescent="0.75">
      <c r="A42" s="56"/>
      <c r="B42" s="99" t="s">
        <v>65</v>
      </c>
      <c r="C42" s="97" t="s">
        <v>32</v>
      </c>
      <c r="D42" s="98">
        <v>25</v>
      </c>
      <c r="E42" s="140" t="s">
        <v>72</v>
      </c>
      <c r="F42" s="36">
        <v>520</v>
      </c>
      <c r="G42" s="66">
        <f t="shared" si="2"/>
        <v>13000</v>
      </c>
    </row>
    <row r="43" spans="1:11" ht="12.75" customHeight="1" x14ac:dyDescent="0.75">
      <c r="A43" s="56"/>
      <c r="B43" s="147" t="s">
        <v>86</v>
      </c>
      <c r="C43" s="148" t="s">
        <v>32</v>
      </c>
      <c r="D43" s="149">
        <v>80</v>
      </c>
      <c r="E43" s="150" t="s">
        <v>72</v>
      </c>
      <c r="F43" s="151">
        <v>660</v>
      </c>
      <c r="G43" s="66">
        <f t="shared" si="2"/>
        <v>52800</v>
      </c>
    </row>
    <row r="44" spans="1:11" ht="12.75" customHeight="1" x14ac:dyDescent="0.75">
      <c r="A44" s="56"/>
      <c r="B44" s="99" t="s">
        <v>87</v>
      </c>
      <c r="C44" s="97" t="s">
        <v>32</v>
      </c>
      <c r="D44" s="64">
        <v>60</v>
      </c>
      <c r="E44" s="140" t="s">
        <v>72</v>
      </c>
      <c r="F44" s="152">
        <v>540</v>
      </c>
      <c r="G44" s="66">
        <f t="shared" si="2"/>
        <v>32400</v>
      </c>
    </row>
    <row r="45" spans="1:11" ht="12.75" customHeight="1" x14ac:dyDescent="0.75">
      <c r="A45" s="56"/>
      <c r="B45" s="96" t="s">
        <v>88</v>
      </c>
      <c r="C45" s="97"/>
      <c r="D45" s="64"/>
      <c r="E45" s="140"/>
      <c r="F45" s="152"/>
      <c r="G45" s="66"/>
    </row>
    <row r="46" spans="1:11" ht="12.75" customHeight="1" x14ac:dyDescent="0.75">
      <c r="A46" s="56"/>
      <c r="B46" s="99" t="s">
        <v>89</v>
      </c>
      <c r="C46" s="97" t="s">
        <v>68</v>
      </c>
      <c r="D46" s="64">
        <v>1</v>
      </c>
      <c r="E46" s="140" t="s">
        <v>70</v>
      </c>
      <c r="F46" s="152">
        <v>90000</v>
      </c>
      <c r="G46" s="66">
        <f t="shared" si="2"/>
        <v>90000</v>
      </c>
    </row>
    <row r="47" spans="1:11" ht="13.5" customHeight="1" x14ac:dyDescent="0.75">
      <c r="A47" s="44"/>
      <c r="B47" s="100" t="s">
        <v>33</v>
      </c>
      <c r="C47" s="101"/>
      <c r="D47" s="101"/>
      <c r="E47" s="101"/>
      <c r="F47" s="102"/>
      <c r="G47" s="103">
        <f>SUM(G39:G46)</f>
        <v>441950</v>
      </c>
    </row>
    <row r="48" spans="1:11" ht="12" customHeight="1" x14ac:dyDescent="0.75">
      <c r="A48" s="41"/>
      <c r="B48" s="87"/>
      <c r="C48" s="88"/>
      <c r="D48" s="88"/>
      <c r="E48" s="104"/>
      <c r="F48" s="89"/>
      <c r="G48" s="89"/>
    </row>
    <row r="49" spans="1:7" ht="12" customHeight="1" x14ac:dyDescent="0.75">
      <c r="A49" s="44"/>
      <c r="B49" s="72" t="s">
        <v>34</v>
      </c>
      <c r="C49" s="73"/>
      <c r="D49" s="74"/>
      <c r="E49" s="74"/>
      <c r="F49" s="75"/>
      <c r="G49" s="75"/>
    </row>
    <row r="50" spans="1:7" ht="24" customHeight="1" x14ac:dyDescent="0.75">
      <c r="A50" s="44"/>
      <c r="B50" s="90" t="s">
        <v>35</v>
      </c>
      <c r="C50" s="91" t="s">
        <v>30</v>
      </c>
      <c r="D50" s="91" t="s">
        <v>31</v>
      </c>
      <c r="E50" s="90" t="s">
        <v>18</v>
      </c>
      <c r="F50" s="91" t="s">
        <v>19</v>
      </c>
      <c r="G50" s="90" t="s">
        <v>20</v>
      </c>
    </row>
    <row r="51" spans="1:7" ht="12.75" customHeight="1" x14ac:dyDescent="0.75">
      <c r="A51" s="56"/>
      <c r="B51" s="105"/>
      <c r="C51" s="40"/>
      <c r="D51" s="40"/>
      <c r="E51" s="64"/>
      <c r="F51" s="106"/>
      <c r="G51" s="107"/>
    </row>
    <row r="52" spans="1:7" ht="13.5" customHeight="1" x14ac:dyDescent="0.75">
      <c r="A52" s="44"/>
      <c r="B52" s="108" t="s">
        <v>36</v>
      </c>
      <c r="C52" s="109"/>
      <c r="D52" s="109"/>
      <c r="E52" s="109"/>
      <c r="F52" s="110"/>
      <c r="G52" s="111">
        <f>SUM(G51)</f>
        <v>0</v>
      </c>
    </row>
    <row r="53" spans="1:7" ht="12" customHeight="1" x14ac:dyDescent="0.75">
      <c r="A53" s="41"/>
      <c r="B53" s="112"/>
      <c r="C53" s="112"/>
      <c r="D53" s="112"/>
      <c r="E53" s="112"/>
      <c r="F53" s="113"/>
      <c r="G53" s="113"/>
    </row>
    <row r="54" spans="1:7" ht="12" customHeight="1" x14ac:dyDescent="0.75">
      <c r="A54" s="114"/>
      <c r="B54" s="115" t="s">
        <v>37</v>
      </c>
      <c r="C54" s="116"/>
      <c r="D54" s="116"/>
      <c r="E54" s="116"/>
      <c r="F54" s="116"/>
      <c r="G54" s="117">
        <f>G25+G30+G35+G47+G52</f>
        <v>1551950</v>
      </c>
    </row>
    <row r="55" spans="1:7" ht="12" customHeight="1" x14ac:dyDescent="0.75">
      <c r="A55" s="114"/>
      <c r="B55" s="118" t="s">
        <v>38</v>
      </c>
      <c r="C55" s="119"/>
      <c r="D55" s="119"/>
      <c r="E55" s="119"/>
      <c r="F55" s="119"/>
      <c r="G55" s="120">
        <f>G54*0.05</f>
        <v>77597.5</v>
      </c>
    </row>
    <row r="56" spans="1:7" ht="12" customHeight="1" x14ac:dyDescent="0.75">
      <c r="A56" s="114"/>
      <c r="B56" s="121" t="s">
        <v>39</v>
      </c>
      <c r="C56" s="122"/>
      <c r="D56" s="122"/>
      <c r="E56" s="122"/>
      <c r="F56" s="122"/>
      <c r="G56" s="123">
        <f>G55+G54</f>
        <v>1629547.5</v>
      </c>
    </row>
    <row r="57" spans="1:7" ht="12" customHeight="1" x14ac:dyDescent="0.75">
      <c r="A57" s="114"/>
      <c r="B57" s="118" t="s">
        <v>40</v>
      </c>
      <c r="C57" s="119"/>
      <c r="D57" s="119"/>
      <c r="E57" s="119"/>
      <c r="F57" s="119"/>
      <c r="G57" s="120">
        <f>G12</f>
        <v>3250000</v>
      </c>
    </row>
    <row r="58" spans="1:7" ht="12" customHeight="1" x14ac:dyDescent="0.75">
      <c r="A58" s="114"/>
      <c r="B58" s="124" t="s">
        <v>41</v>
      </c>
      <c r="C58" s="125"/>
      <c r="D58" s="125"/>
      <c r="E58" s="125"/>
      <c r="F58" s="125"/>
      <c r="G58" s="126">
        <f>G57-G56</f>
        <v>1620452.5</v>
      </c>
    </row>
    <row r="59" spans="1:7" ht="12" customHeight="1" x14ac:dyDescent="0.75">
      <c r="A59" s="114"/>
      <c r="B59" s="10" t="s">
        <v>42</v>
      </c>
      <c r="C59" s="11"/>
      <c r="D59" s="11"/>
      <c r="E59" s="11"/>
      <c r="F59" s="11"/>
      <c r="G59" s="7"/>
    </row>
    <row r="60" spans="1:7" ht="12.75" customHeight="1" thickBot="1" x14ac:dyDescent="0.9">
      <c r="A60" s="114"/>
      <c r="B60" s="12"/>
      <c r="C60" s="11"/>
      <c r="D60" s="11"/>
      <c r="E60" s="11"/>
      <c r="F60" s="11"/>
      <c r="G60" s="7"/>
    </row>
    <row r="61" spans="1:7" ht="12" customHeight="1" x14ac:dyDescent="0.75">
      <c r="A61" s="114"/>
      <c r="B61" s="19" t="s">
        <v>43</v>
      </c>
      <c r="C61" s="20"/>
      <c r="D61" s="20"/>
      <c r="E61" s="20"/>
      <c r="F61" s="21"/>
      <c r="G61" s="7"/>
    </row>
    <row r="62" spans="1:7" ht="12" customHeight="1" x14ac:dyDescent="0.75">
      <c r="A62" s="114"/>
      <c r="B62" s="22" t="s">
        <v>44</v>
      </c>
      <c r="C62" s="9"/>
      <c r="D62" s="9"/>
      <c r="E62" s="9"/>
      <c r="F62" s="23"/>
      <c r="G62" s="7"/>
    </row>
    <row r="63" spans="1:7" ht="12" customHeight="1" x14ac:dyDescent="0.75">
      <c r="A63" s="114"/>
      <c r="B63" s="22" t="s">
        <v>45</v>
      </c>
      <c r="C63" s="9"/>
      <c r="D63" s="9"/>
      <c r="E63" s="9"/>
      <c r="F63" s="23"/>
      <c r="G63" s="7"/>
    </row>
    <row r="64" spans="1:7" ht="12" customHeight="1" x14ac:dyDescent="0.75">
      <c r="A64" s="114"/>
      <c r="B64" s="22" t="s">
        <v>46</v>
      </c>
      <c r="C64" s="9"/>
      <c r="D64" s="9"/>
      <c r="E64" s="9"/>
      <c r="F64" s="23"/>
      <c r="G64" s="7"/>
    </row>
    <row r="65" spans="1:7" ht="12" customHeight="1" x14ac:dyDescent="0.75">
      <c r="A65" s="114"/>
      <c r="B65" s="22" t="s">
        <v>47</v>
      </c>
      <c r="C65" s="9"/>
      <c r="D65" s="9"/>
      <c r="E65" s="9"/>
      <c r="F65" s="23"/>
      <c r="G65" s="7"/>
    </row>
    <row r="66" spans="1:7" ht="12" customHeight="1" x14ac:dyDescent="0.75">
      <c r="A66" s="114"/>
      <c r="B66" s="22" t="s">
        <v>48</v>
      </c>
      <c r="C66" s="9"/>
      <c r="D66" s="9"/>
      <c r="E66" s="9"/>
      <c r="F66" s="23"/>
      <c r="G66" s="7"/>
    </row>
    <row r="67" spans="1:7" ht="12.75" customHeight="1" thickBot="1" x14ac:dyDescent="0.9">
      <c r="A67" s="114"/>
      <c r="B67" s="24" t="s">
        <v>49</v>
      </c>
      <c r="C67" s="25"/>
      <c r="D67" s="25"/>
      <c r="E67" s="25"/>
      <c r="F67" s="26"/>
      <c r="G67" s="7"/>
    </row>
    <row r="68" spans="1:7" ht="12.75" customHeight="1" x14ac:dyDescent="0.75">
      <c r="A68" s="114"/>
      <c r="B68" s="17"/>
      <c r="C68" s="9"/>
      <c r="D68" s="9"/>
      <c r="E68" s="9"/>
      <c r="F68" s="9"/>
      <c r="G68" s="7"/>
    </row>
    <row r="69" spans="1:7" ht="15" customHeight="1" thickBot="1" x14ac:dyDescent="0.9">
      <c r="A69" s="114"/>
      <c r="B69" s="156" t="s">
        <v>50</v>
      </c>
      <c r="C69" s="157"/>
      <c r="D69" s="16"/>
      <c r="E69" s="3"/>
      <c r="F69" s="3"/>
      <c r="G69" s="7"/>
    </row>
    <row r="70" spans="1:7" ht="12" customHeight="1" x14ac:dyDescent="0.75">
      <c r="A70" s="114"/>
      <c r="B70" s="14" t="s">
        <v>35</v>
      </c>
      <c r="C70" s="4" t="s">
        <v>51</v>
      </c>
      <c r="D70" s="15" t="s">
        <v>52</v>
      </c>
      <c r="E70" s="3"/>
      <c r="F70" s="3"/>
      <c r="G70" s="7"/>
    </row>
    <row r="71" spans="1:7" ht="12" customHeight="1" x14ac:dyDescent="0.75">
      <c r="A71" s="114"/>
      <c r="B71" s="127" t="s">
        <v>53</v>
      </c>
      <c r="C71" s="128">
        <f>G25</f>
        <v>620000</v>
      </c>
      <c r="D71" s="129">
        <f>(C71/C77)</f>
        <v>0.38047372046534389</v>
      </c>
      <c r="E71" s="3"/>
      <c r="F71" s="3"/>
      <c r="G71" s="7"/>
    </row>
    <row r="72" spans="1:7" ht="12" customHeight="1" x14ac:dyDescent="0.75">
      <c r="A72" s="114"/>
      <c r="B72" s="127" t="s">
        <v>54</v>
      </c>
      <c r="C72" s="128">
        <f>G30</f>
        <v>0</v>
      </c>
      <c r="D72" s="129">
        <f>(C72/C77)</f>
        <v>0</v>
      </c>
      <c r="E72" s="3"/>
      <c r="F72" s="3"/>
      <c r="G72" s="7"/>
    </row>
    <row r="73" spans="1:7" ht="12" customHeight="1" x14ac:dyDescent="0.75">
      <c r="A73" s="114"/>
      <c r="B73" s="127" t="s">
        <v>55</v>
      </c>
      <c r="C73" s="128">
        <f>G35</f>
        <v>490000</v>
      </c>
      <c r="D73" s="129">
        <f>(C73/C77)</f>
        <v>0.30069697262583633</v>
      </c>
      <c r="E73" s="3"/>
      <c r="F73" s="3"/>
      <c r="G73" s="7"/>
    </row>
    <row r="74" spans="1:7" ht="12" customHeight="1" x14ac:dyDescent="0.75">
      <c r="A74" s="114"/>
      <c r="B74" s="127" t="s">
        <v>29</v>
      </c>
      <c r="C74" s="128">
        <f>G47</f>
        <v>441950</v>
      </c>
      <c r="D74" s="129">
        <f>(C74/C77)</f>
        <v>0.27121025928977216</v>
      </c>
      <c r="E74" s="3"/>
      <c r="F74" s="3"/>
      <c r="G74" s="7"/>
    </row>
    <row r="75" spans="1:7" ht="12" customHeight="1" x14ac:dyDescent="0.75">
      <c r="A75" s="114"/>
      <c r="B75" s="127" t="s">
        <v>56</v>
      </c>
      <c r="C75" s="130">
        <f>G52</f>
        <v>0</v>
      </c>
      <c r="D75" s="129">
        <f>(C75/C77)</f>
        <v>0</v>
      </c>
      <c r="E75" s="6"/>
      <c r="F75" s="6"/>
      <c r="G75" s="7"/>
    </row>
    <row r="76" spans="1:7" ht="12" customHeight="1" x14ac:dyDescent="0.75">
      <c r="A76" s="114"/>
      <c r="B76" s="127" t="s">
        <v>57</v>
      </c>
      <c r="C76" s="130">
        <f>G55</f>
        <v>77597.5</v>
      </c>
      <c r="D76" s="129">
        <f>(C76/C77)</f>
        <v>4.7619047619047616E-2</v>
      </c>
      <c r="E76" s="6"/>
      <c r="F76" s="6"/>
      <c r="G76" s="7"/>
    </row>
    <row r="77" spans="1:7" ht="12.75" customHeight="1" thickBot="1" x14ac:dyDescent="0.9">
      <c r="A77" s="114"/>
      <c r="B77" s="131" t="s">
        <v>58</v>
      </c>
      <c r="C77" s="132">
        <f>SUM(C71:C76)</f>
        <v>1629547.5</v>
      </c>
      <c r="D77" s="133">
        <f>SUM(D71:D76)</f>
        <v>1</v>
      </c>
      <c r="E77" s="6"/>
      <c r="F77" s="6"/>
      <c r="G77" s="7"/>
    </row>
    <row r="78" spans="1:7" ht="12" customHeight="1" x14ac:dyDescent="0.75">
      <c r="A78" s="114"/>
      <c r="B78" s="12"/>
      <c r="C78" s="11"/>
      <c r="D78" s="11"/>
      <c r="E78" s="11"/>
      <c r="F78" s="11"/>
      <c r="G78" s="7"/>
    </row>
    <row r="79" spans="1:7" ht="12.75" customHeight="1" x14ac:dyDescent="0.75">
      <c r="A79" s="114"/>
      <c r="B79" s="13"/>
      <c r="C79" s="11"/>
      <c r="D79" s="11"/>
      <c r="E79" s="11"/>
      <c r="F79" s="11"/>
      <c r="G79" s="7"/>
    </row>
    <row r="80" spans="1:7" ht="12" customHeight="1" thickBot="1" x14ac:dyDescent="0.9">
      <c r="A80" s="134"/>
      <c r="B80" s="28"/>
      <c r="C80" s="29" t="s">
        <v>94</v>
      </c>
      <c r="D80" s="30"/>
      <c r="E80" s="31"/>
      <c r="F80" s="5"/>
      <c r="G80" s="7"/>
    </row>
    <row r="81" spans="1:7" ht="12" customHeight="1" x14ac:dyDescent="0.75">
      <c r="A81" s="114"/>
      <c r="B81" s="32" t="s">
        <v>90</v>
      </c>
      <c r="C81" s="33">
        <v>400</v>
      </c>
      <c r="D81" s="33">
        <v>500</v>
      </c>
      <c r="E81" s="34">
        <v>600</v>
      </c>
      <c r="F81" s="27"/>
      <c r="G81" s="8"/>
    </row>
    <row r="82" spans="1:7" ht="12.75" customHeight="1" thickBot="1" x14ac:dyDescent="0.9">
      <c r="A82" s="114"/>
      <c r="B82" s="131" t="s">
        <v>91</v>
      </c>
      <c r="C82" s="132">
        <f>(G56/C81)</f>
        <v>4073.8687500000001</v>
      </c>
      <c r="D82" s="132">
        <f>(G56/D81)</f>
        <v>3259.0949999999998</v>
      </c>
      <c r="E82" s="135">
        <f>(G56/E81)</f>
        <v>2715.9124999999999</v>
      </c>
      <c r="F82" s="27"/>
      <c r="G82" s="8"/>
    </row>
    <row r="83" spans="1:7" ht="15.65" customHeight="1" x14ac:dyDescent="0.75">
      <c r="A83" s="114"/>
      <c r="B83" s="18" t="s">
        <v>59</v>
      </c>
      <c r="C83" s="9"/>
      <c r="D83" s="9"/>
      <c r="E83" s="9"/>
      <c r="F83" s="9"/>
      <c r="G83" s="9"/>
    </row>
  </sheetData>
  <mergeCells count="8">
    <mergeCell ref="B17:G17"/>
    <mergeCell ref="B69:C69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 Alfalfa</vt:lpstr>
      <vt:lpstr>'11 Alfalfa'!Área_de_impresión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Lucia González</cp:lastModifiedBy>
  <cp:lastPrinted>2021-03-25T14:42:57Z</cp:lastPrinted>
  <dcterms:created xsi:type="dcterms:W3CDTF">2020-11-27T12:49:26Z</dcterms:created>
  <dcterms:modified xsi:type="dcterms:W3CDTF">2021-04-12T18:51:28Z</dcterms:modified>
</cp:coreProperties>
</file>