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Temuco\"/>
    </mc:Choice>
  </mc:AlternateContent>
  <bookViews>
    <workbookView xWindow="0" yWindow="0" windowWidth="28800" windowHeight="12300"/>
  </bookViews>
  <sheets>
    <sheet name="APICOL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28" i="1"/>
  <c r="G27" i="1"/>
  <c r="G38" i="1" l="1"/>
  <c r="G33" i="1"/>
  <c r="G34" i="1"/>
  <c r="G21" i="1"/>
  <c r="G22" i="1"/>
  <c r="G23" i="1"/>
  <c r="G39" i="1" l="1"/>
  <c r="C60" i="1" s="1"/>
  <c r="G35" i="1"/>
  <c r="C59" i="1" s="1"/>
  <c r="G24" i="1" l="1"/>
  <c r="G43" i="1"/>
  <c r="C57" i="1" l="1"/>
  <c r="G29" i="1"/>
  <c r="C58" i="1" s="1"/>
  <c r="G40" i="1" l="1"/>
  <c r="G41" i="1" l="1"/>
  <c r="G44" i="1"/>
  <c r="C61" i="1" l="1"/>
  <c r="C62" i="1" s="1"/>
  <c r="G42" i="1"/>
  <c r="D67" i="1" l="1"/>
  <c r="C67" i="1"/>
  <c r="E67" i="1"/>
  <c r="D61" i="1"/>
  <c r="D59" i="1"/>
  <c r="D57" i="1"/>
  <c r="D58" i="1"/>
  <c r="D60" i="1"/>
  <c r="D62" i="1" l="1"/>
</calcChain>
</file>

<file path=xl/sharedStrings.xml><?xml version="1.0" encoding="utf-8"?>
<sst xmlns="http://schemas.openxmlformats.org/spreadsheetml/2006/main" count="108" uniqueCount="83">
  <si>
    <t>RUBRO O CULTIVO</t>
  </si>
  <si>
    <t>APICULTURA</t>
  </si>
  <si>
    <t>RENDIMIENTO (Kg/Col.)</t>
  </si>
  <si>
    <t>VARIEDAD</t>
  </si>
  <si>
    <t>SIN ESPECIFICAR</t>
  </si>
  <si>
    <t>FECHA ESTIMADA  PRECIO VENTA</t>
  </si>
  <si>
    <t>MARZO 2021</t>
  </si>
  <si>
    <t>NIVEL TECNOLÓGICO</t>
  </si>
  <si>
    <t>BAJO</t>
  </si>
  <si>
    <t>PRECIO ESPERADO ($/qqm)</t>
  </si>
  <si>
    <t>REGIÓN</t>
  </si>
  <si>
    <t>ARAUCANIA</t>
  </si>
  <si>
    <t>INGRESO ESPERADO, con IVA ($)</t>
  </si>
  <si>
    <t>AGENCIA DE ÁREA</t>
  </si>
  <si>
    <t>TEMUCO</t>
  </si>
  <si>
    <t>DESTINO PRODUCCION</t>
  </si>
  <si>
    <t>Consumo Local</t>
  </si>
  <si>
    <t>COMUNA/LOCALIDAD</t>
  </si>
  <si>
    <t>FREIRE-TEMUCO</t>
  </si>
  <si>
    <t>FECHA DE COSECHA</t>
  </si>
  <si>
    <t>ENERO - DICIEMBRE - 2021</t>
  </si>
  <si>
    <t>FECHA PRECIO INSUMOS</t>
  </si>
  <si>
    <t>CONTINGENCIA</t>
  </si>
  <si>
    <t>VARROA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</si>
  <si>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</si>
  <si>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</si>
  <si>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</si>
  <si>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</si>
  <si>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</si>
  <si>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</si>
  <si>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</si>
  <si>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</si>
  <si>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MANEJO COLMENA</t>
  </si>
  <si>
    <t>Preparación colmena</t>
  </si>
  <si>
    <t>JH</t>
  </si>
  <si>
    <t>Febrero-Octubre</t>
  </si>
  <si>
    <t xml:space="preserve">Aplicación programa alimentacion </t>
  </si>
  <si>
    <t>Marzo - Septiembre</t>
  </si>
  <si>
    <t>Aplicación programa sanitario</t>
  </si>
  <si>
    <t>Febrero - Octubre</t>
  </si>
  <si>
    <t>Subtotal Jornadas Hombre</t>
  </si>
  <si>
    <t>ALIMENTACION</t>
  </si>
  <si>
    <t>Energéticos</t>
  </si>
  <si>
    <t>Proteico-aminoácidos</t>
  </si>
  <si>
    <t>Subtotal Costo Maquinaria</t>
  </si>
  <si>
    <t>INSUMOS</t>
  </si>
  <si>
    <t>Insumos</t>
  </si>
  <si>
    <t>Unidad (Kg/l/u)</t>
  </si>
  <si>
    <t>Cantidad (Kg/l/u)</t>
  </si>
  <si>
    <t>MANEJO SANITARIO</t>
  </si>
  <si>
    <t>Acaricidas</t>
  </si>
  <si>
    <t>Insecticidas</t>
  </si>
  <si>
    <t>Subtotal Insumos</t>
  </si>
  <si>
    <t>COSECHA</t>
  </si>
  <si>
    <t>Item</t>
  </si>
  <si>
    <t>Traslados</t>
  </si>
  <si>
    <t>Diciembre - 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</si>
  <si>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</si>
  <si>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</si>
  <si>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</si>
  <si>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</si>
  <si>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</si>
  <si>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</si>
  <si>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</si>
  <si>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</si>
  <si>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</si>
  <si>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</si>
  <si>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</si>
  <si>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</si>
  <si>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</si>
  <si>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</si>
  <si>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</si>
  <si>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 Col</t>
  </si>
  <si>
    <t>%</t>
  </si>
  <si>
    <t>Mano de obra</t>
  </si>
  <si>
    <t>Alimentacion</t>
  </si>
  <si>
    <t>Cosecha</t>
  </si>
  <si>
    <t>Imprevistos</t>
  </si>
  <si>
    <t>COSTO TOTAL/hà.</t>
  </si>
  <si>
    <t>ESCENARIOS COSTO UNITARIO  ($/kilo)</t>
  </si>
  <si>
    <t>Rendimiento (Kg/Col)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</si>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</sst>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9"/>
      <color indexed="9"/>
      <name val="Calibri"/>
    </font>
    <font>
      <sz val="9"/>
      <color indexed="8"/>
      <name val="Calibri"/>
    </font>
    <font>
      <sz val="9"/>
      <color indexed="9"/>
      <name val="Calibri"/>
    </font>
    <font>
      <sz val="8"/>
      <color indexed="8"/>
      <name val="Calibri"/>
    </font>
    <font>
      <b/>
      <i/>
      <sz val="9"/>
      <color indexed="9"/>
      <name val="Calibri"/>
    </font>
    <font>
      <b/>
      <sz val="8"/>
      <color indexed="8"/>
      <name val="Calibri"/>
    </font>
    <font>
      <sz val="8"/>
      <color indexed="9"/>
      <name val="Calibri"/>
    </font>
    <font>
      <b/>
      <sz val="8"/>
      <name val="Calibri"/>
    </font>
    <font>
      <sz val="8"/>
      <name val="Calibri"/>
    </font>
    <font>
      <b/>
      <sz val="7"/>
      <color indexed="9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7" xfId="0" applyFont="1" applyFill="1" applyBorder="1" applyAlignment="1"/>
    <xf numFmtId="0" fontId="0" fillId="2" borderId="13" xfId="0" applyFont="1" applyFill="1" applyBorder="1" applyAlignment="1"/>
    <xf numFmtId="0" fontId="7" fillId="6" borderId="15" xfId="0" applyFont="1" applyFill="1" applyBorder="1" applyAlignment="1"/>
    <xf numFmtId="49" fontId="5" fillId="7" borderId="16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165" fontId="5" fillId="2" borderId="5" xfId="0" applyNumberFormat="1" applyFont="1" applyFill="1" applyBorder="1" applyAlignment="1">
      <alignment vertical="center"/>
    </xf>
    <xf numFmtId="0" fontId="2" fillId="6" borderId="14" xfId="0" applyFont="1" applyFill="1" applyBorder="1" applyAlignment="1">
      <alignment vertical="center"/>
    </xf>
    <xf numFmtId="0" fontId="2" fillId="6" borderId="15" xfId="0" applyFont="1" applyFill="1" applyBorder="1" applyAlignment="1">
      <alignment vertical="center"/>
    </xf>
    <xf numFmtId="164" fontId="1" fillId="2" borderId="15" xfId="0" applyNumberFormat="1" applyFont="1" applyFill="1" applyBorder="1" applyAlignment="1">
      <alignment vertical="center"/>
    </xf>
    <xf numFmtId="164" fontId="9" fillId="2" borderId="15" xfId="0" applyNumberFormat="1" applyFont="1" applyFill="1" applyBorder="1" applyAlignment="1">
      <alignment vertical="center"/>
    </xf>
    <xf numFmtId="0" fontId="7" fillId="2" borderId="15" xfId="0" applyFont="1" applyFill="1" applyBorder="1" applyAlignment="1"/>
    <xf numFmtId="0" fontId="0" fillId="2" borderId="17" xfId="0" applyFont="1" applyFill="1" applyBorder="1" applyAlignment="1"/>
    <xf numFmtId="49" fontId="0" fillId="2" borderId="15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49" fontId="5" fillId="7" borderId="25" xfId="0" applyNumberFormat="1" applyFont="1" applyFill="1" applyBorder="1" applyAlignment="1">
      <alignment vertical="center"/>
    </xf>
    <xf numFmtId="49" fontId="5" fillId="2" borderId="27" xfId="0" applyNumberFormat="1" applyFont="1" applyFill="1" applyBorder="1" applyAlignment="1">
      <alignment vertical="center"/>
    </xf>
    <xf numFmtId="9" fontId="7" fillId="2" borderId="28" xfId="0" applyNumberFormat="1" applyFont="1" applyFill="1" applyBorder="1" applyAlignment="1"/>
    <xf numFmtId="49" fontId="5" fillId="7" borderId="29" xfId="0" applyNumberFormat="1" applyFont="1" applyFill="1" applyBorder="1" applyAlignment="1">
      <alignment vertical="center"/>
    </xf>
    <xf numFmtId="165" fontId="5" fillId="7" borderId="30" xfId="0" applyNumberFormat="1" applyFont="1" applyFill="1" applyBorder="1" applyAlignment="1">
      <alignment vertical="center"/>
    </xf>
    <xf numFmtId="9" fontId="5" fillId="7" borderId="31" xfId="0" applyNumberFormat="1" applyFont="1" applyFill="1" applyBorder="1" applyAlignment="1">
      <alignment vertical="center"/>
    </xf>
    <xf numFmtId="0" fontId="7" fillId="8" borderId="34" xfId="0" applyFont="1" applyFill="1" applyBorder="1" applyAlignment="1"/>
    <xf numFmtId="0" fontId="7" fillId="2" borderId="15" xfId="0" applyFont="1" applyFill="1" applyBorder="1" applyAlignment="1">
      <alignment vertical="center"/>
    </xf>
    <xf numFmtId="49" fontId="7" fillId="2" borderId="15" xfId="0" applyNumberFormat="1" applyFont="1" applyFill="1" applyBorder="1" applyAlignment="1">
      <alignment vertical="center"/>
    </xf>
    <xf numFmtId="49" fontId="5" fillId="2" borderId="35" xfId="0" applyNumberFormat="1" applyFont="1" applyFill="1" applyBorder="1" applyAlignment="1">
      <alignment vertical="center"/>
    </xf>
    <xf numFmtId="0" fontId="7" fillId="2" borderId="36" xfId="0" applyFont="1" applyFill="1" applyBorder="1" applyAlignment="1"/>
    <xf numFmtId="0" fontId="7" fillId="2" borderId="37" xfId="0" applyFont="1" applyFill="1" applyBorder="1" applyAlignment="1"/>
    <xf numFmtId="49" fontId="7" fillId="2" borderId="38" xfId="0" applyNumberFormat="1" applyFont="1" applyFill="1" applyBorder="1" applyAlignment="1">
      <alignment vertical="center"/>
    </xf>
    <xf numFmtId="0" fontId="7" fillId="2" borderId="39" xfId="0" applyFont="1" applyFill="1" applyBorder="1" applyAlignment="1"/>
    <xf numFmtId="49" fontId="7" fillId="2" borderId="40" xfId="0" applyNumberFormat="1" applyFont="1" applyFill="1" applyBorder="1" applyAlignment="1">
      <alignment vertical="center"/>
    </xf>
    <xf numFmtId="0" fontId="7" fillId="2" borderId="41" xfId="0" applyFont="1" applyFill="1" applyBorder="1" applyAlignment="1"/>
    <xf numFmtId="0" fontId="7" fillId="2" borderId="42" xfId="0" applyFont="1" applyFill="1" applyBorder="1" applyAlignment="1"/>
    <xf numFmtId="0" fontId="5" fillId="6" borderId="15" xfId="0" applyFont="1" applyFill="1" applyBorder="1" applyAlignment="1">
      <alignment vertical="center"/>
    </xf>
    <xf numFmtId="0" fontId="2" fillId="8" borderId="14" xfId="0" applyFont="1" applyFill="1" applyBorder="1" applyAlignment="1">
      <alignment vertical="center"/>
    </xf>
    <xf numFmtId="49" fontId="10" fillId="8" borderId="15" xfId="0" applyNumberFormat="1" applyFont="1" applyFill="1" applyBorder="1" applyAlignment="1">
      <alignment vertical="center"/>
    </xf>
    <xf numFmtId="0" fontId="2" fillId="8" borderId="15" xfId="0" applyFont="1" applyFill="1" applyBorder="1" applyAlignment="1">
      <alignment vertical="center"/>
    </xf>
    <xf numFmtId="0" fontId="2" fillId="8" borderId="43" xfId="0" applyFont="1" applyFill="1" applyBorder="1" applyAlignment="1">
      <alignment vertical="center"/>
    </xf>
    <xf numFmtId="49" fontId="5" fillId="7" borderId="44" xfId="0" applyNumberFormat="1" applyFont="1" applyFill="1" applyBorder="1" applyAlignment="1">
      <alignment vertical="center"/>
    </xf>
    <xf numFmtId="0" fontId="0" fillId="0" borderId="15" xfId="0" applyNumberFormat="1" applyFont="1" applyBorder="1" applyAlignment="1"/>
    <xf numFmtId="0" fontId="0" fillId="2" borderId="49" xfId="0" applyFont="1" applyFill="1" applyBorder="1" applyAlignment="1"/>
    <xf numFmtId="49" fontId="5" fillId="7" borderId="26" xfId="0" applyNumberFormat="1" applyFont="1" applyFill="1" applyBorder="1" applyAlignment="1"/>
    <xf numFmtId="3" fontId="5" fillId="7" borderId="45" xfId="0" applyNumberFormat="1" applyFont="1" applyFill="1" applyBorder="1" applyAlignment="1">
      <alignment horizontal="right"/>
    </xf>
    <xf numFmtId="0" fontId="5" fillId="7" borderId="45" xfId="0" applyNumberFormat="1" applyFont="1" applyFill="1" applyBorder="1" applyAlignment="1">
      <alignment horizontal="right"/>
    </xf>
    <xf numFmtId="0" fontId="5" fillId="7" borderId="46" xfId="0" applyNumberFormat="1" applyFont="1" applyFill="1" applyBorder="1" applyAlignment="1">
      <alignment horizontal="right"/>
    </xf>
    <xf numFmtId="165" fontId="5" fillId="7" borderId="30" xfId="0" applyNumberFormat="1" applyFont="1" applyFill="1" applyBorder="1" applyAlignment="1">
      <alignment horizontal="right"/>
    </xf>
    <xf numFmtId="165" fontId="5" fillId="7" borderId="31" xfId="0" applyNumberFormat="1" applyFont="1" applyFill="1" applyBorder="1" applyAlignment="1">
      <alignment horizontal="right"/>
    </xf>
    <xf numFmtId="49" fontId="11" fillId="3" borderId="47" xfId="0" applyNumberFormat="1" applyFont="1" applyFill="1" applyBorder="1" applyAlignment="1">
      <alignment vertical="center" wrapText="1"/>
    </xf>
    <xf numFmtId="49" fontId="12" fillId="2" borderId="47" xfId="0" applyNumberFormat="1" applyFont="1" applyFill="1" applyBorder="1" applyAlignment="1">
      <alignment horizontal="left"/>
    </xf>
    <xf numFmtId="0" fontId="12" fillId="2" borderId="48" xfId="0" applyFont="1" applyFill="1" applyBorder="1" applyAlignment="1"/>
    <xf numFmtId="3" fontId="12" fillId="2" borderId="5" xfId="0" applyNumberFormat="1" applyFont="1" applyFill="1" applyBorder="1" applyAlignment="1"/>
    <xf numFmtId="49" fontId="14" fillId="2" borderId="47" xfId="0" applyNumberFormat="1" applyFont="1" applyFill="1" applyBorder="1" applyAlignment="1">
      <alignment vertical="center" wrapText="1"/>
    </xf>
    <xf numFmtId="49" fontId="14" fillId="2" borderId="47" xfId="0" applyNumberFormat="1" applyFont="1" applyFill="1" applyBorder="1" applyAlignment="1">
      <alignment horizontal="left" vertical="center" wrapText="1"/>
    </xf>
    <xf numFmtId="49" fontId="14" fillId="2" borderId="5" xfId="0" applyNumberFormat="1" applyFont="1" applyFill="1" applyBorder="1" applyAlignment="1">
      <alignment horizontal="right"/>
    </xf>
    <xf numFmtId="49" fontId="14" fillId="2" borderId="47" xfId="0" applyNumberFormat="1" applyFont="1" applyFill="1" applyBorder="1" applyAlignment="1">
      <alignment horizontal="left"/>
    </xf>
    <xf numFmtId="166" fontId="14" fillId="2" borderId="5" xfId="0" applyNumberFormat="1" applyFont="1" applyFill="1" applyBorder="1" applyAlignment="1"/>
    <xf numFmtId="49" fontId="14" fillId="2" borderId="47" xfId="0" applyNumberFormat="1" applyFont="1" applyFill="1" applyBorder="1" applyAlignment="1">
      <alignment horizontal="left" wrapText="1"/>
    </xf>
    <xf numFmtId="49" fontId="14" fillId="2" borderId="5" xfId="0" applyNumberFormat="1" applyFont="1" applyFill="1" applyBorder="1" applyAlignment="1"/>
    <xf numFmtId="0" fontId="14" fillId="2" borderId="5" xfId="0" applyFont="1" applyFill="1" applyBorder="1" applyAlignment="1"/>
    <xf numFmtId="3" fontId="14" fillId="2" borderId="5" xfId="0" applyNumberFormat="1" applyFont="1" applyFill="1" applyBorder="1" applyAlignment="1">
      <alignment horizontal="right" wrapText="1"/>
    </xf>
    <xf numFmtId="14" fontId="14" fillId="2" borderId="47" xfId="0" applyNumberFormat="1" applyFont="1" applyFill="1" applyBorder="1" applyAlignment="1">
      <alignment horizontal="left"/>
    </xf>
    <xf numFmtId="49" fontId="14" fillId="2" borderId="5" xfId="0" applyNumberFormat="1" applyFont="1" applyFill="1" applyBorder="1" applyAlignment="1">
      <alignment horizontal="right" wrapText="1"/>
    </xf>
    <xf numFmtId="0" fontId="12" fillId="2" borderId="50" xfId="0" applyFont="1" applyFill="1" applyBorder="1" applyAlignment="1">
      <alignment wrapText="1"/>
    </xf>
    <xf numFmtId="14" fontId="12" fillId="2" borderId="50" xfId="0" applyNumberFormat="1" applyFont="1" applyFill="1" applyBorder="1" applyAlignment="1"/>
    <xf numFmtId="0" fontId="12" fillId="2" borderId="3" xfId="0" applyFont="1" applyFill="1" applyBorder="1" applyAlignment="1"/>
    <xf numFmtId="0" fontId="12" fillId="2" borderId="6" xfId="0" applyFont="1" applyFill="1" applyBorder="1" applyAlignment="1"/>
    <xf numFmtId="0" fontId="12" fillId="2" borderId="6" xfId="0" applyFont="1" applyFill="1" applyBorder="1" applyAlignment="1">
      <alignment horizontal="justify" wrapText="1"/>
    </xf>
    <xf numFmtId="49" fontId="11" fillId="5" borderId="8" xfId="0" applyNumberFormat="1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49" fontId="18" fillId="2" borderId="5" xfId="0" applyNumberFormat="1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left" vertical="center" wrapText="1"/>
    </xf>
    <xf numFmtId="49" fontId="19" fillId="2" borderId="5" xfId="0" applyNumberFormat="1" applyFont="1" applyFill="1" applyBorder="1" applyAlignment="1">
      <alignment horizontal="left" vertical="center" wrapText="1"/>
    </xf>
    <xf numFmtId="49" fontId="10" fillId="8" borderId="32" xfId="0" applyNumberFormat="1" applyFont="1" applyFill="1" applyBorder="1" applyAlignment="1">
      <alignment vertical="center"/>
    </xf>
    <xf numFmtId="0" fontId="5" fillId="8" borderId="33" xfId="0" applyFont="1" applyFill="1" applyBorder="1" applyAlignment="1">
      <alignment vertical="center"/>
    </xf>
    <xf numFmtId="49" fontId="14" fillId="2" borderId="5" xfId="0" applyNumberFormat="1" applyFont="1" applyFill="1" applyBorder="1" applyAlignment="1">
      <alignment wrapText="1"/>
    </xf>
    <xf numFmtId="0" fontId="14" fillId="2" borderId="5" xfId="0" applyFont="1" applyFill="1" applyBorder="1" applyAlignment="1">
      <alignment wrapText="1"/>
    </xf>
    <xf numFmtId="49" fontId="13" fillId="3" borderId="5" xfId="0" applyNumberFormat="1" applyFont="1" applyFill="1" applyBorder="1" applyAlignment="1">
      <alignment wrapText="1"/>
    </xf>
    <xf numFmtId="0" fontId="13" fillId="4" borderId="5" xfId="0" applyFont="1" applyFill="1" applyBorder="1" applyAlignment="1">
      <alignment wrapText="1"/>
    </xf>
    <xf numFmtId="49" fontId="14" fillId="2" borderId="5" xfId="0" applyNumberFormat="1" applyFont="1" applyFill="1" applyBorder="1" applyAlignment="1"/>
    <xf numFmtId="0" fontId="14" fillId="2" borderId="5" xfId="0" applyFont="1" applyFill="1" applyBorder="1" applyAlignment="1"/>
    <xf numFmtId="49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49" fontId="11" fillId="3" borderId="5" xfId="0" applyNumberFormat="1" applyFont="1" applyFill="1" applyBorder="1" applyAlignment="1">
      <alignment horizontal="left" vertical="center" wrapText="1"/>
    </xf>
    <xf numFmtId="49" fontId="16" fillId="2" borderId="5" xfId="0" applyNumberFormat="1" applyFont="1" applyFill="1" applyBorder="1" applyAlignment="1">
      <alignment horizontal="left" wrapText="1"/>
    </xf>
    <xf numFmtId="49" fontId="14" fillId="2" borderId="5" xfId="0" applyNumberFormat="1" applyFont="1" applyFill="1" applyBorder="1" applyAlignment="1">
      <alignment horizontal="left" wrapText="1"/>
    </xf>
    <xf numFmtId="0" fontId="14" fillId="2" borderId="5" xfId="0" applyNumberFormat="1" applyFont="1" applyFill="1" applyBorder="1" applyAlignment="1">
      <alignment horizontal="left" wrapText="1"/>
    </xf>
    <xf numFmtId="3" fontId="14" fillId="2" borderId="5" xfId="0" applyNumberFormat="1" applyFont="1" applyFill="1" applyBorder="1" applyAlignment="1">
      <alignment horizontal="left" wrapText="1"/>
    </xf>
    <xf numFmtId="2" fontId="14" fillId="2" borderId="5" xfId="0" applyNumberFormat="1" applyFont="1" applyFill="1" applyBorder="1" applyAlignment="1">
      <alignment horizontal="left" wrapText="1"/>
    </xf>
    <xf numFmtId="49" fontId="17" fillId="3" borderId="5" xfId="0" applyNumberFormat="1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/>
    </xf>
    <xf numFmtId="3" fontId="17" fillId="3" borderId="5" xfId="0" applyNumberFormat="1" applyFont="1" applyFill="1" applyBorder="1" applyAlignment="1">
      <alignment horizontal="left" vertical="center"/>
    </xf>
    <xf numFmtId="49" fontId="11" fillId="5" borderId="10" xfId="0" applyNumberFormat="1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49" fontId="11" fillId="3" borderId="8" xfId="0" applyNumberFormat="1" applyFont="1" applyFill="1" applyBorder="1" applyAlignment="1">
      <alignment horizontal="left" vertical="center"/>
    </xf>
    <xf numFmtId="49" fontId="11" fillId="3" borderId="8" xfId="0" applyNumberFormat="1" applyFont="1" applyFill="1" applyBorder="1" applyAlignment="1">
      <alignment horizontal="left" vertical="center" wrapText="1"/>
    </xf>
    <xf numFmtId="49" fontId="17" fillId="3" borderId="10" xfId="0" applyNumberFormat="1" applyFont="1" applyFill="1" applyBorder="1" applyAlignment="1">
      <alignment horizontal="left" vertical="center"/>
    </xf>
    <xf numFmtId="0" fontId="17" fillId="3" borderId="10" xfId="0" applyFont="1" applyFill="1" applyBorder="1" applyAlignment="1">
      <alignment horizontal="left" vertical="center"/>
    </xf>
    <xf numFmtId="3" fontId="17" fillId="3" borderId="10" xfId="0" applyNumberFormat="1" applyFont="1" applyFill="1" applyBorder="1" applyAlignment="1">
      <alignment horizontal="left" vertical="center"/>
    </xf>
    <xf numFmtId="1" fontId="19" fillId="2" borderId="5" xfId="0" applyNumberFormat="1" applyFont="1" applyFill="1" applyBorder="1" applyAlignment="1">
      <alignment horizontal="left" vertical="center" wrapText="1"/>
    </xf>
    <xf numFmtId="3" fontId="19" fillId="2" borderId="5" xfId="0" applyNumberFormat="1" applyFont="1" applyFill="1" applyBorder="1" applyAlignment="1">
      <alignment horizontal="left" vertical="center" wrapText="1"/>
    </xf>
    <xf numFmtId="49" fontId="13" fillId="3" borderId="10" xfId="0" applyNumberFormat="1" applyFont="1" applyFill="1" applyBorder="1" applyAlignment="1">
      <alignment horizontal="left" vertical="center"/>
    </xf>
    <xf numFmtId="0" fontId="13" fillId="3" borderId="10" xfId="0" applyFont="1" applyFill="1" applyBorder="1" applyAlignment="1">
      <alignment horizontal="left" vertical="center"/>
    </xf>
    <xf numFmtId="3" fontId="13" fillId="3" borderId="10" xfId="0" applyNumberFormat="1" applyFont="1" applyFill="1" applyBorder="1" applyAlignment="1">
      <alignment horizontal="left" vertical="center"/>
    </xf>
    <xf numFmtId="3" fontId="12" fillId="2" borderId="2" xfId="0" applyNumberFormat="1" applyFont="1" applyFill="1" applyBorder="1" applyAlignment="1">
      <alignment horizontal="left" vertical="center"/>
    </xf>
    <xf numFmtId="3" fontId="11" fillId="3" borderId="8" xfId="0" applyNumberFormat="1" applyFont="1" applyFill="1" applyBorder="1" applyAlignment="1">
      <alignment horizontal="left" vertical="center" wrapText="1"/>
    </xf>
    <xf numFmtId="3" fontId="11" fillId="3" borderId="8" xfId="0" applyNumberFormat="1" applyFont="1" applyFill="1" applyBorder="1" applyAlignment="1">
      <alignment horizontal="left" vertical="center"/>
    </xf>
    <xf numFmtId="49" fontId="13" fillId="3" borderId="12" xfId="0" applyNumberFormat="1" applyFont="1" applyFill="1" applyBorder="1" applyAlignment="1">
      <alignment horizontal="left" vertical="center"/>
    </xf>
    <xf numFmtId="0" fontId="13" fillId="3" borderId="12" xfId="0" applyFont="1" applyFill="1" applyBorder="1" applyAlignment="1">
      <alignment horizontal="left" vertical="center"/>
    </xf>
    <xf numFmtId="3" fontId="13" fillId="3" borderId="12" xfId="0" applyNumberFormat="1" applyFont="1" applyFill="1" applyBorder="1" applyAlignment="1">
      <alignment horizontal="left" vertical="center"/>
    </xf>
    <xf numFmtId="49" fontId="11" fillId="5" borderId="18" xfId="0" applyNumberFormat="1" applyFont="1" applyFill="1" applyBorder="1" applyAlignment="1">
      <alignment horizontal="left" vertical="center"/>
    </xf>
    <xf numFmtId="0" fontId="11" fillId="5" borderId="19" xfId="0" applyFont="1" applyFill="1" applyBorder="1" applyAlignment="1">
      <alignment horizontal="left" vertical="center"/>
    </xf>
    <xf numFmtId="3" fontId="11" fillId="5" borderId="19" xfId="0" applyNumberFormat="1" applyFont="1" applyFill="1" applyBorder="1" applyAlignment="1">
      <alignment horizontal="left" vertical="center"/>
    </xf>
    <xf numFmtId="3" fontId="11" fillId="5" borderId="20" xfId="0" applyNumberFormat="1" applyFont="1" applyFill="1" applyBorder="1" applyAlignment="1">
      <alignment horizontal="left" vertical="center"/>
    </xf>
    <xf numFmtId="49" fontId="11" fillId="3" borderId="21" xfId="0" applyNumberFormat="1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/>
    </xf>
    <xf numFmtId="3" fontId="11" fillId="3" borderId="10" xfId="0" applyNumberFormat="1" applyFont="1" applyFill="1" applyBorder="1" applyAlignment="1">
      <alignment horizontal="left" vertical="center"/>
    </xf>
    <xf numFmtId="3" fontId="11" fillId="3" borderId="22" xfId="0" applyNumberFormat="1" applyFont="1" applyFill="1" applyBorder="1" applyAlignment="1">
      <alignment horizontal="left" vertical="center"/>
    </xf>
    <xf numFmtId="49" fontId="11" fillId="5" borderId="21" xfId="0" applyNumberFormat="1" applyFont="1" applyFill="1" applyBorder="1" applyAlignment="1">
      <alignment horizontal="left" vertical="center"/>
    </xf>
    <xf numFmtId="0" fontId="11" fillId="5" borderId="10" xfId="0" applyFont="1" applyFill="1" applyBorder="1" applyAlignment="1">
      <alignment horizontal="left" vertical="center"/>
    </xf>
    <xf numFmtId="3" fontId="11" fillId="5" borderId="10" xfId="0" applyNumberFormat="1" applyFont="1" applyFill="1" applyBorder="1" applyAlignment="1">
      <alignment horizontal="left" vertical="center"/>
    </xf>
    <xf numFmtId="3" fontId="11" fillId="5" borderId="22" xfId="0" applyNumberFormat="1" applyFont="1" applyFill="1" applyBorder="1" applyAlignment="1">
      <alignment horizontal="left" vertical="center"/>
    </xf>
    <xf numFmtId="49" fontId="11" fillId="5" borderId="23" xfId="0" applyNumberFormat="1" applyFont="1" applyFill="1" applyBorder="1" applyAlignment="1">
      <alignment horizontal="left" vertical="center"/>
    </xf>
    <xf numFmtId="0" fontId="20" fillId="5" borderId="24" xfId="0" applyFont="1" applyFill="1" applyBorder="1" applyAlignment="1">
      <alignment horizontal="left" vertical="center"/>
    </xf>
    <xf numFmtId="3" fontId="20" fillId="5" borderId="24" xfId="0" applyNumberFormat="1" applyFont="1" applyFill="1" applyBorder="1" applyAlignment="1">
      <alignment horizontal="left" vertical="center"/>
    </xf>
    <xf numFmtId="3" fontId="11" fillId="5" borderId="24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152400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68"/>
  <sheetViews>
    <sheetView showGridLines="0" tabSelected="1" zoomScaleNormal="100" zoomScaleSheetLayoutView="90" workbookViewId="0">
      <selection activeCell="H19" sqref="H1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7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45"/>
      <c r="C8" s="45"/>
      <c r="D8" s="2"/>
      <c r="E8" s="3"/>
      <c r="F8" s="3"/>
      <c r="G8" s="3"/>
    </row>
    <row r="9" spans="1:7" ht="12" customHeight="1" x14ac:dyDescent="0.25">
      <c r="A9" s="16"/>
      <c r="B9" s="52" t="s">
        <v>0</v>
      </c>
      <c r="C9" s="53" t="s">
        <v>1</v>
      </c>
      <c r="D9" s="54"/>
      <c r="E9" s="82" t="s">
        <v>2</v>
      </c>
      <c r="F9" s="83"/>
      <c r="G9" s="55">
        <v>35</v>
      </c>
    </row>
    <row r="10" spans="1:7" ht="15" customHeight="1" x14ac:dyDescent="0.25">
      <c r="A10" s="16"/>
      <c r="B10" s="56" t="s">
        <v>3</v>
      </c>
      <c r="C10" s="57" t="s">
        <v>4</v>
      </c>
      <c r="D10" s="54"/>
      <c r="E10" s="80" t="s">
        <v>5</v>
      </c>
      <c r="F10" s="81"/>
      <c r="G10" s="58" t="s">
        <v>6</v>
      </c>
    </row>
    <row r="11" spans="1:7" ht="15" customHeight="1" x14ac:dyDescent="0.25">
      <c r="A11" s="16"/>
      <c r="B11" s="56" t="s">
        <v>7</v>
      </c>
      <c r="C11" s="59" t="s">
        <v>8</v>
      </c>
      <c r="D11" s="54"/>
      <c r="E11" s="80" t="s">
        <v>9</v>
      </c>
      <c r="F11" s="81"/>
      <c r="G11" s="60">
        <v>3800</v>
      </c>
    </row>
    <row r="12" spans="1:7" ht="15" customHeight="1" x14ac:dyDescent="0.25">
      <c r="A12" s="16"/>
      <c r="B12" s="56" t="s">
        <v>10</v>
      </c>
      <c r="C12" s="61" t="s">
        <v>11</v>
      </c>
      <c r="D12" s="54"/>
      <c r="E12" s="62" t="s">
        <v>12</v>
      </c>
      <c r="F12" s="63"/>
      <c r="G12" s="64">
        <f>(G9*G11)</f>
        <v>133000</v>
      </c>
    </row>
    <row r="13" spans="1:7" ht="15" customHeight="1" x14ac:dyDescent="0.25">
      <c r="A13" s="16"/>
      <c r="B13" s="56" t="s">
        <v>13</v>
      </c>
      <c r="C13" s="59" t="s">
        <v>14</v>
      </c>
      <c r="D13" s="54"/>
      <c r="E13" s="80" t="s">
        <v>15</v>
      </c>
      <c r="F13" s="81"/>
      <c r="G13" s="58" t="s">
        <v>16</v>
      </c>
    </row>
    <row r="14" spans="1:7" ht="15" customHeight="1" x14ac:dyDescent="0.25">
      <c r="A14" s="16"/>
      <c r="B14" s="56" t="s">
        <v>17</v>
      </c>
      <c r="C14" s="59" t="s">
        <v>18</v>
      </c>
      <c r="D14" s="54"/>
      <c r="E14" s="80" t="s">
        <v>19</v>
      </c>
      <c r="F14" s="81"/>
      <c r="G14" s="58" t="s">
        <v>20</v>
      </c>
    </row>
    <row r="15" spans="1:7" ht="15" customHeight="1" x14ac:dyDescent="0.25">
      <c r="A15" s="16"/>
      <c r="B15" s="56" t="s">
        <v>21</v>
      </c>
      <c r="C15" s="65">
        <v>44206</v>
      </c>
      <c r="D15" s="54"/>
      <c r="E15" s="84" t="s">
        <v>22</v>
      </c>
      <c r="F15" s="85"/>
      <c r="G15" s="66" t="s">
        <v>23</v>
      </c>
    </row>
    <row r="16" spans="1:7" ht="12" customHeight="1" x14ac:dyDescent="0.25">
      <c r="A16" s="2"/>
      <c r="B16" s="67"/>
      <c r="C16" s="68"/>
      <c r="D16" s="69"/>
      <c r="E16" s="70"/>
      <c r="F16" s="70"/>
      <c r="G16" s="71"/>
    </row>
    <row r="17" spans="1:11" ht="12" customHeight="1" x14ac:dyDescent="0.25">
      <c r="A17" s="5"/>
      <c r="B17" s="86" t="s">
        <v>24</v>
      </c>
      <c r="C17" s="87"/>
      <c r="D17" s="87"/>
      <c r="E17" s="87"/>
      <c r="F17" s="87"/>
      <c r="G17" s="87"/>
    </row>
    <row r="18" spans="1:11" ht="12" customHeight="1" x14ac:dyDescent="0.25">
      <c r="A18" s="4"/>
      <c r="B18" s="72" t="s">
        <v>25</v>
      </c>
      <c r="C18" s="73"/>
      <c r="D18" s="74"/>
      <c r="E18" s="74"/>
      <c r="F18" s="74"/>
      <c r="G18" s="74"/>
    </row>
    <row r="19" spans="1:11" ht="24" customHeight="1" x14ac:dyDescent="0.25">
      <c r="A19" s="5"/>
      <c r="B19" s="88" t="s">
        <v>26</v>
      </c>
      <c r="C19" s="88" t="s">
        <v>27</v>
      </c>
      <c r="D19" s="88" t="s">
        <v>28</v>
      </c>
      <c r="E19" s="88" t="s">
        <v>29</v>
      </c>
      <c r="F19" s="88" t="s">
        <v>30</v>
      </c>
      <c r="G19" s="88" t="s">
        <v>31</v>
      </c>
    </row>
    <row r="20" spans="1:11" ht="12.75" customHeight="1" x14ac:dyDescent="0.25">
      <c r="A20" s="5"/>
      <c r="B20" s="89" t="s">
        <v>32</v>
      </c>
      <c r="C20" s="90"/>
      <c r="D20" s="91"/>
      <c r="E20" s="90"/>
      <c r="F20" s="92"/>
      <c r="G20" s="92"/>
    </row>
    <row r="21" spans="1:11" ht="12.75" customHeight="1" x14ac:dyDescent="0.25">
      <c r="A21" s="5"/>
      <c r="B21" s="90" t="s">
        <v>33</v>
      </c>
      <c r="C21" s="90" t="s">
        <v>34</v>
      </c>
      <c r="D21" s="93">
        <v>0.4</v>
      </c>
      <c r="E21" s="90" t="s">
        <v>35</v>
      </c>
      <c r="F21" s="92">
        <v>11500</v>
      </c>
      <c r="G21" s="92">
        <f t="shared" ref="G21:G23" si="0">(D21*F21)</f>
        <v>4600</v>
      </c>
    </row>
    <row r="22" spans="1:11" ht="12.75" customHeight="1" x14ac:dyDescent="0.25">
      <c r="A22" s="5"/>
      <c r="B22" s="90" t="s">
        <v>36</v>
      </c>
      <c r="C22" s="90" t="s">
        <v>34</v>
      </c>
      <c r="D22" s="93">
        <v>0.25</v>
      </c>
      <c r="E22" s="90" t="s">
        <v>37</v>
      </c>
      <c r="F22" s="92">
        <v>11500</v>
      </c>
      <c r="G22" s="92">
        <f t="shared" si="0"/>
        <v>2875</v>
      </c>
    </row>
    <row r="23" spans="1:11" ht="12.75" customHeight="1" x14ac:dyDescent="0.25">
      <c r="A23" s="5"/>
      <c r="B23" s="90" t="s">
        <v>38</v>
      </c>
      <c r="C23" s="90" t="s">
        <v>34</v>
      </c>
      <c r="D23" s="93">
        <v>0.1</v>
      </c>
      <c r="E23" s="90" t="s">
        <v>39</v>
      </c>
      <c r="F23" s="92">
        <v>11500</v>
      </c>
      <c r="G23" s="92">
        <f t="shared" si="0"/>
        <v>1150</v>
      </c>
    </row>
    <row r="24" spans="1:11" ht="12.75" customHeight="1" x14ac:dyDescent="0.25">
      <c r="A24" s="5"/>
      <c r="B24" s="94" t="s">
        <v>40</v>
      </c>
      <c r="C24" s="95"/>
      <c r="D24" s="95"/>
      <c r="E24" s="95"/>
      <c r="F24" s="95"/>
      <c r="G24" s="96">
        <f>SUM(G20:G23)</f>
        <v>8625</v>
      </c>
    </row>
    <row r="25" spans="1:11" ht="12" customHeight="1" x14ac:dyDescent="0.25">
      <c r="A25" s="4"/>
      <c r="B25" s="97" t="s">
        <v>41</v>
      </c>
      <c r="C25" s="98"/>
      <c r="D25" s="99"/>
      <c r="E25" s="99"/>
      <c r="F25" s="99"/>
      <c r="G25" s="99"/>
    </row>
    <row r="26" spans="1:11" ht="24" customHeight="1" x14ac:dyDescent="0.25">
      <c r="A26" s="4"/>
      <c r="B26" s="100" t="s">
        <v>26</v>
      </c>
      <c r="C26" s="100" t="s">
        <v>27</v>
      </c>
      <c r="D26" s="100" t="s">
        <v>28</v>
      </c>
      <c r="E26" s="100" t="s">
        <v>29</v>
      </c>
      <c r="F26" s="101"/>
      <c r="G26" s="100" t="s">
        <v>31</v>
      </c>
    </row>
    <row r="27" spans="1:11" ht="12.75" customHeight="1" x14ac:dyDescent="0.25">
      <c r="A27" s="5"/>
      <c r="B27" s="90" t="s">
        <v>42</v>
      </c>
      <c r="C27" s="90" t="s">
        <v>27</v>
      </c>
      <c r="D27" s="91">
        <v>1</v>
      </c>
      <c r="E27" s="90" t="s">
        <v>37</v>
      </c>
      <c r="F27" s="92">
        <v>1834.7499999999998</v>
      </c>
      <c r="G27" s="92">
        <f t="shared" ref="G27:G28" si="1">(D27*F27)</f>
        <v>1834.7499999999998</v>
      </c>
    </row>
    <row r="28" spans="1:11" ht="12.75" customHeight="1" x14ac:dyDescent="0.25">
      <c r="A28" s="5"/>
      <c r="B28" s="90" t="s">
        <v>43</v>
      </c>
      <c r="C28" s="90" t="s">
        <v>27</v>
      </c>
      <c r="D28" s="91">
        <v>1</v>
      </c>
      <c r="E28" s="90" t="s">
        <v>37</v>
      </c>
      <c r="F28" s="92">
        <v>1434.9999999999998</v>
      </c>
      <c r="G28" s="92">
        <f t="shared" si="1"/>
        <v>1434.9999999999998</v>
      </c>
    </row>
    <row r="29" spans="1:11" ht="12.75" customHeight="1" x14ac:dyDescent="0.25">
      <c r="A29" s="4"/>
      <c r="B29" s="102" t="s">
        <v>44</v>
      </c>
      <c r="C29" s="103"/>
      <c r="D29" s="103"/>
      <c r="E29" s="103"/>
      <c r="F29" s="103"/>
      <c r="G29" s="104">
        <f>SUM(G27:G28)</f>
        <v>3269.7499999999995</v>
      </c>
    </row>
    <row r="30" spans="1:11" ht="12" customHeight="1" x14ac:dyDescent="0.25">
      <c r="A30" s="4"/>
      <c r="B30" s="97" t="s">
        <v>45</v>
      </c>
      <c r="C30" s="98"/>
      <c r="D30" s="99"/>
      <c r="E30" s="99"/>
      <c r="F30" s="99"/>
      <c r="G30" s="99"/>
    </row>
    <row r="31" spans="1:11" ht="24" customHeight="1" x14ac:dyDescent="0.25">
      <c r="A31" s="4"/>
      <c r="B31" s="101" t="s">
        <v>46</v>
      </c>
      <c r="C31" s="101" t="s">
        <v>47</v>
      </c>
      <c r="D31" s="101" t="s">
        <v>48</v>
      </c>
      <c r="E31" s="101" t="s">
        <v>29</v>
      </c>
      <c r="F31" s="101"/>
      <c r="G31" s="101" t="s">
        <v>31</v>
      </c>
      <c r="K31" s="44"/>
    </row>
    <row r="32" spans="1:11" ht="12.75" customHeight="1" x14ac:dyDescent="0.25">
      <c r="A32" s="5"/>
      <c r="B32" s="75" t="s">
        <v>49</v>
      </c>
      <c r="C32" s="76"/>
      <c r="D32" s="76"/>
      <c r="E32" s="76"/>
      <c r="F32" s="105"/>
      <c r="G32" s="106"/>
      <c r="K32" s="44"/>
    </row>
    <row r="33" spans="1:11" ht="12.75" customHeight="1" x14ac:dyDescent="0.25">
      <c r="A33" s="5"/>
      <c r="B33" s="77" t="s">
        <v>50</v>
      </c>
      <c r="C33" s="76" t="s">
        <v>27</v>
      </c>
      <c r="D33" s="76">
        <v>1</v>
      </c>
      <c r="E33" s="90" t="s">
        <v>35</v>
      </c>
      <c r="F33" s="106">
        <v>3500</v>
      </c>
      <c r="G33" s="106">
        <f t="shared" ref="G33:G34" si="2">F33*D33</f>
        <v>3500</v>
      </c>
      <c r="K33" s="44"/>
    </row>
    <row r="34" spans="1:11" ht="12.75" customHeight="1" x14ac:dyDescent="0.25">
      <c r="A34" s="5"/>
      <c r="B34" s="77" t="s">
        <v>51</v>
      </c>
      <c r="C34" s="76" t="s">
        <v>27</v>
      </c>
      <c r="D34" s="76">
        <v>1</v>
      </c>
      <c r="E34" s="90" t="s">
        <v>35</v>
      </c>
      <c r="F34" s="106">
        <v>2000</v>
      </c>
      <c r="G34" s="106">
        <f t="shared" si="2"/>
        <v>2000</v>
      </c>
      <c r="K34" s="44"/>
    </row>
    <row r="35" spans="1:11" ht="13.5" customHeight="1" x14ac:dyDescent="0.25">
      <c r="A35" s="4"/>
      <c r="B35" s="107" t="s">
        <v>52</v>
      </c>
      <c r="C35" s="108"/>
      <c r="D35" s="108"/>
      <c r="E35" s="108"/>
      <c r="F35" s="109"/>
      <c r="G35" s="109">
        <f>SUM(G32:G34)</f>
        <v>5500</v>
      </c>
    </row>
    <row r="36" spans="1:11" ht="12" customHeight="1" x14ac:dyDescent="0.25">
      <c r="A36" s="4"/>
      <c r="B36" s="97" t="s">
        <v>53</v>
      </c>
      <c r="C36" s="98"/>
      <c r="D36" s="99"/>
      <c r="E36" s="99"/>
      <c r="F36" s="110"/>
      <c r="G36" s="110"/>
    </row>
    <row r="37" spans="1:11" ht="24" customHeight="1" x14ac:dyDescent="0.25">
      <c r="A37" s="4"/>
      <c r="B37" s="100" t="s">
        <v>54</v>
      </c>
      <c r="C37" s="101" t="s">
        <v>47</v>
      </c>
      <c r="D37" s="101" t="s">
        <v>48</v>
      </c>
      <c r="E37" s="100" t="s">
        <v>29</v>
      </c>
      <c r="F37" s="111" t="s">
        <v>30</v>
      </c>
      <c r="G37" s="112" t="s">
        <v>31</v>
      </c>
    </row>
    <row r="38" spans="1:11" ht="12.75" customHeight="1" x14ac:dyDescent="0.25">
      <c r="A38" s="5"/>
      <c r="B38" s="77" t="s">
        <v>55</v>
      </c>
      <c r="C38" s="76" t="s">
        <v>34</v>
      </c>
      <c r="D38" s="76">
        <v>0.2</v>
      </c>
      <c r="E38" s="90" t="s">
        <v>56</v>
      </c>
      <c r="F38" s="92">
        <v>11500</v>
      </c>
      <c r="G38" s="106">
        <f>D38*F38</f>
        <v>2300</v>
      </c>
    </row>
    <row r="39" spans="1:11" ht="13.5" customHeight="1" x14ac:dyDescent="0.25">
      <c r="A39" s="4"/>
      <c r="B39" s="113" t="s">
        <v>57</v>
      </c>
      <c r="C39" s="114"/>
      <c r="D39" s="114"/>
      <c r="E39" s="114"/>
      <c r="F39" s="115"/>
      <c r="G39" s="115">
        <f>SUM(G38:G38)</f>
        <v>2300</v>
      </c>
    </row>
    <row r="40" spans="1:11" ht="12" customHeight="1" x14ac:dyDescent="0.25">
      <c r="A40" s="16"/>
      <c r="B40" s="116" t="s">
        <v>58</v>
      </c>
      <c r="C40" s="117"/>
      <c r="D40" s="117"/>
      <c r="E40" s="117"/>
      <c r="F40" s="118"/>
      <c r="G40" s="119">
        <f>G24+G29+G35+G39</f>
        <v>19694.75</v>
      </c>
    </row>
    <row r="41" spans="1:11" ht="12" customHeight="1" x14ac:dyDescent="0.25">
      <c r="A41" s="16"/>
      <c r="B41" s="120" t="s">
        <v>59</v>
      </c>
      <c r="C41" s="121"/>
      <c r="D41" s="121"/>
      <c r="E41" s="121"/>
      <c r="F41" s="122"/>
      <c r="G41" s="123">
        <f>G40*0.05</f>
        <v>984.73750000000007</v>
      </c>
    </row>
    <row r="42" spans="1:11" ht="12" customHeight="1" x14ac:dyDescent="0.25">
      <c r="A42" s="16"/>
      <c r="B42" s="124" t="s">
        <v>60</v>
      </c>
      <c r="C42" s="125"/>
      <c r="D42" s="125"/>
      <c r="E42" s="125"/>
      <c r="F42" s="126"/>
      <c r="G42" s="127">
        <f>G41+G40</f>
        <v>20679.487499999999</v>
      </c>
    </row>
    <row r="43" spans="1:11" ht="12" customHeight="1" x14ac:dyDescent="0.25">
      <c r="A43" s="16"/>
      <c r="B43" s="120" t="s">
        <v>61</v>
      </c>
      <c r="C43" s="121"/>
      <c r="D43" s="121"/>
      <c r="E43" s="121"/>
      <c r="F43" s="122"/>
      <c r="G43" s="123">
        <f>G12</f>
        <v>133000</v>
      </c>
    </row>
    <row r="44" spans="1:11" ht="12" customHeight="1" x14ac:dyDescent="0.25">
      <c r="A44" s="16"/>
      <c r="B44" s="128" t="s">
        <v>62</v>
      </c>
      <c r="C44" s="129"/>
      <c r="D44" s="129"/>
      <c r="E44" s="129"/>
      <c r="F44" s="130"/>
      <c r="G44" s="131">
        <f>G43-G40</f>
        <v>113305.25</v>
      </c>
    </row>
    <row r="45" spans="1:11" ht="12" customHeight="1" x14ac:dyDescent="0.25">
      <c r="A45" s="16"/>
      <c r="B45" s="17" t="s">
        <v>63</v>
      </c>
      <c r="C45" s="18"/>
      <c r="D45" s="18"/>
      <c r="E45" s="18"/>
      <c r="F45" s="18"/>
      <c r="G45" s="13"/>
    </row>
    <row r="46" spans="1:11" ht="12.75" customHeight="1" thickBot="1" x14ac:dyDescent="0.3">
      <c r="A46" s="16"/>
      <c r="B46" s="19"/>
      <c r="C46" s="18"/>
      <c r="D46" s="18"/>
      <c r="E46" s="18"/>
      <c r="F46" s="18"/>
      <c r="G46" s="13"/>
    </row>
    <row r="47" spans="1:11" ht="12" customHeight="1" x14ac:dyDescent="0.25">
      <c r="A47" s="16"/>
      <c r="B47" s="30" t="s">
        <v>64</v>
      </c>
      <c r="C47" s="31"/>
      <c r="D47" s="31"/>
      <c r="E47" s="31"/>
      <c r="F47" s="32"/>
      <c r="G47" s="13"/>
    </row>
    <row r="48" spans="1:11" ht="12" customHeight="1" x14ac:dyDescent="0.25">
      <c r="A48" s="16"/>
      <c r="B48" s="33" t="s">
        <v>65</v>
      </c>
      <c r="C48" s="15"/>
      <c r="D48" s="15"/>
      <c r="E48" s="15"/>
      <c r="F48" s="34"/>
      <c r="G48" s="13"/>
    </row>
    <row r="49" spans="1:7" ht="12" customHeight="1" x14ac:dyDescent="0.25">
      <c r="A49" s="16"/>
      <c r="B49" s="33" t="s">
        <v>66</v>
      </c>
      <c r="C49" s="15"/>
      <c r="D49" s="15"/>
      <c r="E49" s="15"/>
      <c r="F49" s="34"/>
      <c r="G49" s="13"/>
    </row>
    <row r="50" spans="1:7" ht="12" customHeight="1" x14ac:dyDescent="0.25">
      <c r="A50" s="16"/>
      <c r="B50" s="33" t="s">
        <v>67</v>
      </c>
      <c r="C50" s="15"/>
      <c r="D50" s="15"/>
      <c r="E50" s="15"/>
      <c r="F50" s="34"/>
      <c r="G50" s="13"/>
    </row>
    <row r="51" spans="1:7" ht="12" customHeight="1" x14ac:dyDescent="0.25">
      <c r="A51" s="16"/>
      <c r="B51" s="33" t="s">
        <v>68</v>
      </c>
      <c r="C51" s="15"/>
      <c r="D51" s="15"/>
      <c r="E51" s="15"/>
      <c r="F51" s="34"/>
      <c r="G51" s="13"/>
    </row>
    <row r="52" spans="1:7" ht="12" customHeight="1" x14ac:dyDescent="0.25">
      <c r="A52" s="16"/>
      <c r="B52" s="33" t="s">
        <v>69</v>
      </c>
      <c r="C52" s="15"/>
      <c r="D52" s="15"/>
      <c r="E52" s="15"/>
      <c r="F52" s="34"/>
      <c r="G52" s="13"/>
    </row>
    <row r="53" spans="1:7" ht="12.75" customHeight="1" thickBot="1" x14ac:dyDescent="0.3">
      <c r="A53" s="16"/>
      <c r="B53" s="35" t="s">
        <v>70</v>
      </c>
      <c r="C53" s="36"/>
      <c r="D53" s="36"/>
      <c r="E53" s="36"/>
      <c r="F53" s="37"/>
      <c r="G53" s="13"/>
    </row>
    <row r="54" spans="1:7" ht="12.75" customHeight="1" x14ac:dyDescent="0.25">
      <c r="A54" s="16"/>
      <c r="B54" s="28"/>
      <c r="C54" s="15"/>
      <c r="D54" s="15"/>
      <c r="E54" s="15"/>
      <c r="F54" s="15"/>
      <c r="G54" s="13"/>
    </row>
    <row r="55" spans="1:7" ht="15" customHeight="1" thickBot="1" x14ac:dyDescent="0.3">
      <c r="A55" s="16"/>
      <c r="B55" s="78" t="s">
        <v>71</v>
      </c>
      <c r="C55" s="79"/>
      <c r="D55" s="27"/>
      <c r="E55" s="7"/>
      <c r="F55" s="7"/>
      <c r="G55" s="13"/>
    </row>
    <row r="56" spans="1:7" ht="12" customHeight="1" x14ac:dyDescent="0.25">
      <c r="A56" s="16"/>
      <c r="B56" s="21" t="s">
        <v>54</v>
      </c>
      <c r="C56" s="8" t="s">
        <v>72</v>
      </c>
      <c r="D56" s="46" t="s">
        <v>73</v>
      </c>
      <c r="E56" s="7"/>
      <c r="F56" s="7"/>
      <c r="G56" s="13"/>
    </row>
    <row r="57" spans="1:7" ht="12" customHeight="1" x14ac:dyDescent="0.25">
      <c r="A57" s="16"/>
      <c r="B57" s="22" t="s">
        <v>74</v>
      </c>
      <c r="C57" s="9">
        <f>G24</f>
        <v>8625</v>
      </c>
      <c r="D57" s="23">
        <f>(C57/$C$62)</f>
        <v>0.41707996873713626</v>
      </c>
      <c r="E57" s="7"/>
      <c r="F57" s="7"/>
      <c r="G57" s="13"/>
    </row>
    <row r="58" spans="1:7" ht="12" customHeight="1" x14ac:dyDescent="0.25">
      <c r="A58" s="16"/>
      <c r="B58" s="22" t="s">
        <v>75</v>
      </c>
      <c r="C58" s="9">
        <f>G29</f>
        <v>3269.7499999999995</v>
      </c>
      <c r="D58" s="23">
        <f>(C58/$C$62)</f>
        <v>0.15811562061197115</v>
      </c>
      <c r="E58" s="7"/>
      <c r="F58" s="7"/>
      <c r="G58" s="13"/>
    </row>
    <row r="59" spans="1:7" ht="12" customHeight="1" x14ac:dyDescent="0.25">
      <c r="A59" s="16"/>
      <c r="B59" s="22" t="s">
        <v>46</v>
      </c>
      <c r="C59" s="9">
        <f>G35</f>
        <v>5500</v>
      </c>
      <c r="D59" s="23">
        <f>(C59/$C$62)</f>
        <v>0.2659640380352753</v>
      </c>
      <c r="E59" s="7"/>
      <c r="F59" s="7"/>
      <c r="G59" s="13"/>
    </row>
    <row r="60" spans="1:7" ht="12" customHeight="1" x14ac:dyDescent="0.25">
      <c r="A60" s="16"/>
      <c r="B60" s="22" t="s">
        <v>76</v>
      </c>
      <c r="C60" s="10">
        <f>G39</f>
        <v>2300</v>
      </c>
      <c r="D60" s="23">
        <f>(C60/$C$62)</f>
        <v>0.11122132499656967</v>
      </c>
      <c r="E60" s="12"/>
      <c r="F60" s="12"/>
      <c r="G60" s="13"/>
    </row>
    <row r="61" spans="1:7" ht="12" customHeight="1" x14ac:dyDescent="0.25">
      <c r="A61" s="16"/>
      <c r="B61" s="22" t="s">
        <v>77</v>
      </c>
      <c r="C61" s="10">
        <f>G41</f>
        <v>984.73750000000007</v>
      </c>
      <c r="D61" s="23">
        <f>(C61/$C$62)</f>
        <v>4.7619047619047623E-2</v>
      </c>
      <c r="E61" s="12"/>
      <c r="F61" s="12"/>
      <c r="G61" s="13"/>
    </row>
    <row r="62" spans="1:7" ht="12.75" customHeight="1" thickBot="1" x14ac:dyDescent="0.3">
      <c r="A62" s="16"/>
      <c r="B62" s="24" t="s">
        <v>78</v>
      </c>
      <c r="C62" s="25">
        <f>SUM(C57:C61)</f>
        <v>20679.487499999999</v>
      </c>
      <c r="D62" s="26">
        <f>SUM(D57:D61)</f>
        <v>1</v>
      </c>
      <c r="E62" s="12"/>
      <c r="F62" s="12"/>
      <c r="G62" s="13"/>
    </row>
    <row r="63" spans="1:7" ht="12" customHeight="1" x14ac:dyDescent="0.25">
      <c r="A63" s="16"/>
      <c r="B63" s="19"/>
      <c r="C63" s="18"/>
      <c r="D63" s="18"/>
      <c r="E63" s="18"/>
      <c r="F63" s="18"/>
      <c r="G63" s="13"/>
    </row>
    <row r="64" spans="1:7" ht="12.75" customHeight="1" x14ac:dyDescent="0.25">
      <c r="A64" s="16"/>
      <c r="B64" s="20"/>
      <c r="C64" s="18"/>
      <c r="D64" s="18"/>
      <c r="E64" s="18"/>
      <c r="F64" s="18"/>
      <c r="G64" s="13"/>
    </row>
    <row r="65" spans="1:7" ht="12" customHeight="1" thickBot="1" x14ac:dyDescent="0.3">
      <c r="A65" s="6"/>
      <c r="B65" s="39"/>
      <c r="C65" s="40" t="s">
        <v>79</v>
      </c>
      <c r="D65" s="41"/>
      <c r="E65" s="42"/>
      <c r="F65" s="11"/>
      <c r="G65" s="13"/>
    </row>
    <row r="66" spans="1:7" ht="12" customHeight="1" x14ac:dyDescent="0.25">
      <c r="A66" s="16"/>
      <c r="B66" s="43" t="s">
        <v>80</v>
      </c>
      <c r="C66" s="47">
        <v>30</v>
      </c>
      <c r="D66" s="48">
        <v>35</v>
      </c>
      <c r="E66" s="49">
        <v>40</v>
      </c>
      <c r="F66" s="38"/>
      <c r="G66" s="14"/>
    </row>
    <row r="67" spans="1:7" ht="12.75" customHeight="1" thickBot="1" x14ac:dyDescent="0.3">
      <c r="A67" s="16"/>
      <c r="B67" s="24" t="s">
        <v>81</v>
      </c>
      <c r="C67" s="50">
        <f>(G42/C66)</f>
        <v>689.31624999999997</v>
      </c>
      <c r="D67" s="50">
        <f>(G42/D66)</f>
        <v>590.84249999999997</v>
      </c>
      <c r="E67" s="51">
        <f>(G42/E66)</f>
        <v>516.9871875</v>
      </c>
      <c r="F67" s="38"/>
      <c r="G67" s="14"/>
    </row>
    <row r="68" spans="1:7" ht="15.6" customHeight="1" x14ac:dyDescent="0.25">
      <c r="A68" s="16"/>
      <c r="B68" s="29" t="s">
        <v>82</v>
      </c>
      <c r="C68" s="15"/>
      <c r="D68" s="15"/>
      <c r="E68" s="15"/>
      <c r="F68" s="15"/>
      <c r="G68" s="15"/>
    </row>
  </sheetData>
  <mergeCells count="8">
    <mergeCell ref="B55:C5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63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APICOLA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2021-04-04T23:26:13Z</dcterms:modified>
  <cp:category/>
  <cp:contentStatus/>
</cp:coreProperties>
</file>