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2" documentId="11_B4EDF273D9787D91E3CF4FD55A2A4CC4AB365898" xr6:coauthVersionLast="46" xr6:coauthVersionMax="46" xr10:uidLastSave="{4BB613E0-D508-4329-8E6A-04AC513E8713}"/>
  <bookViews>
    <workbookView xWindow="-90" yWindow="-90" windowWidth="19380" windowHeight="10980" xr2:uid="{00000000-000D-0000-FFFF-FFFF00000000}"/>
  </bookViews>
  <sheets>
    <sheet name="1 Apicultura" sheetId="3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30" l="1"/>
  <c r="G56" i="30"/>
  <c r="G50" i="30"/>
  <c r="G51" i="30" s="1"/>
  <c r="C74" i="30" s="1"/>
  <c r="G45" i="30"/>
  <c r="G44" i="30"/>
  <c r="G43" i="30"/>
  <c r="G41" i="30"/>
  <c r="G40" i="30"/>
  <c r="G39" i="30"/>
  <c r="G38" i="30"/>
  <c r="G46" i="30" s="1"/>
  <c r="C73" i="30" s="1"/>
  <c r="G33" i="30"/>
  <c r="G34" i="30" s="1"/>
  <c r="C72" i="30" s="1"/>
  <c r="G23" i="30"/>
  <c r="G22" i="30"/>
  <c r="G21" i="30"/>
  <c r="G24" i="30" s="1"/>
  <c r="C70" i="30" s="1"/>
  <c r="G12" i="30"/>
  <c r="G53" i="30" l="1"/>
  <c r="G54" i="30" s="1"/>
  <c r="G55" i="30" l="1"/>
  <c r="C75" i="30"/>
  <c r="E81" i="30" l="1"/>
  <c r="D81" i="30"/>
  <c r="C81" i="30"/>
  <c r="G57" i="30"/>
  <c r="C76" i="30"/>
  <c r="D73" i="30" l="1"/>
  <c r="D74" i="30"/>
  <c r="D70" i="30"/>
  <c r="D72" i="30"/>
  <c r="D75" i="30"/>
  <c r="D76" i="30" l="1"/>
</calcChain>
</file>

<file path=xl/sharedStrings.xml><?xml version="1.0" encoding="utf-8"?>
<sst xmlns="http://schemas.openxmlformats.org/spreadsheetml/2006/main" count="133" uniqueCount="100">
  <si>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</si>
  <si>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</si>
  <si>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</si>
  <si>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</si>
  <si>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</si>
  <si>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</si>
  <si>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</si>
  <si>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</si>
  <si>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</si>
  <si>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</si>
  <si>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</si>
  <si>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</si>
  <si>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</si>
  <si>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</si>
  <si>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</si>
  <si>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</si>
  <si>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</si>
  <si>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</si>
  <si>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</si>
  <si>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</si>
  <si>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</si>
  <si>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</si>
  <si>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</si>
  <si>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</si>
  <si>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</si>
  <si>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</si>
  <si>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</si>
  <si>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</si>
  <si>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</si>
  <si>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</si>
  <si>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</si>
  <si>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</si>
  <si>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</si>
  <si>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</si>
  <si>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</si>
  <si>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</si>
  <si>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</si>
  <si>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</si>
  <si>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</si>
  <si>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</si>
  <si>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</si>
  <si>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</si>
  <si>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</si>
  <si>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</si>
  <si>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</si>
  <si>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</si>
  <si>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</si>
  <si>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</si>
  <si>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</si>
  <si>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</si>
  <si>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</si>
  <si>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</si>
  <si>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</si>
  <si>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</si>
  <si>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</si>
  <si>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</si>
  <si>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</si>
  <si>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Coquimbo</t>
  </si>
  <si>
    <t>Illapel</t>
  </si>
  <si>
    <t>Costo unitario ($/kg) (*)</t>
  </si>
  <si>
    <t>Septiembre - Marzo</t>
  </si>
  <si>
    <t>Cosecha</t>
  </si>
  <si>
    <t>Todas</t>
  </si>
  <si>
    <t>Marzo</t>
  </si>
  <si>
    <t>Febrero</t>
  </si>
  <si>
    <t>Septiembre-Marzo</t>
  </si>
  <si>
    <t>Sequía</t>
  </si>
  <si>
    <t>ESCENARIOS COSTO UNITARIO  ($/kg)</t>
  </si>
  <si>
    <t>L</t>
  </si>
  <si>
    <t>Mercado nacional</t>
  </si>
  <si>
    <t>U</t>
  </si>
  <si>
    <t>PRECIO ESPERADO ($/kilo)</t>
  </si>
  <si>
    <t>APICULTURA</t>
  </si>
  <si>
    <t>RENDIMIENTO (Kg/Colmena)</t>
  </si>
  <si>
    <t>RAZA</t>
  </si>
  <si>
    <t xml:space="preserve">Diciembre a Marzo </t>
  </si>
  <si>
    <t>Revisión colmenas</t>
  </si>
  <si>
    <t>Enero a Diciembre</t>
  </si>
  <si>
    <t>Tratamientos sanitarios</t>
  </si>
  <si>
    <t xml:space="preserve">Febrero- Diciembre </t>
  </si>
  <si>
    <t xml:space="preserve">Marzo- Diciembre </t>
  </si>
  <si>
    <t>Maquila 2 cosechas</t>
  </si>
  <si>
    <t>Apitraz</t>
  </si>
  <si>
    <t>Abril- Mayo</t>
  </si>
  <si>
    <t>Verostop</t>
  </si>
  <si>
    <t>Aluen Cap</t>
  </si>
  <si>
    <t>Acido fórmico</t>
  </si>
  <si>
    <t>Septiembre-Octubre</t>
  </si>
  <si>
    <t>Acido acético</t>
  </si>
  <si>
    <t>Fructosa</t>
  </si>
  <si>
    <t>Marzo- Agosto</t>
  </si>
  <si>
    <t>Levadura de cerveza</t>
  </si>
  <si>
    <t>Promotor L</t>
  </si>
  <si>
    <t>Traslados</t>
  </si>
  <si>
    <t>Rendimiento (kg/colmena)</t>
  </si>
  <si>
    <t xml:space="preserve">Mayo </t>
  </si>
  <si>
    <t>01-01-2021</t>
  </si>
  <si>
    <t>COSTOS DIRECTOS DE PRODUCCIÓN POR COLMENA (INCLUYE IVA)</t>
  </si>
  <si>
    <t>$/Colmena</t>
  </si>
  <si>
    <t>COSTO TOTAL/Colmena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</si>
</sst>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9" fillId="0" borderId="3"/>
    <xf numFmtId="0" fontId="19" fillId="0" borderId="3"/>
    <xf numFmtId="0" fontId="19" fillId="0" borderId="3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>
      <alignment horizontal="right"/>
    </xf>
    <xf numFmtId="0" fontId="14" fillId="7" borderId="3" xfId="0" applyFont="1" applyFill="1" applyBorder="1" applyAlignment="1"/>
    <xf numFmtId="49" fontId="12" fillId="8" borderId="4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vertical="center"/>
    </xf>
    <xf numFmtId="165" fontId="16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49" fontId="12" fillId="8" borderId="5" xfId="0" applyNumberFormat="1" applyFont="1" applyFill="1" applyBorder="1" applyAlignment="1">
      <alignment vertical="center"/>
    </xf>
    <xf numFmtId="49" fontId="14" fillId="8" borderId="6" xfId="0" applyNumberFormat="1" applyFont="1" applyFill="1" applyBorder="1" applyAlignment="1"/>
    <xf numFmtId="0" fontId="14" fillId="9" borderId="9" xfId="0" applyFont="1" applyFill="1" applyBorder="1" applyAlignment="1"/>
    <xf numFmtId="0" fontId="14" fillId="2" borderId="3" xfId="0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0" fontId="14" fillId="2" borderId="12" xfId="0" applyFont="1" applyFill="1" applyBorder="1" applyAlignment="1"/>
    <xf numFmtId="49" fontId="14" fillId="2" borderId="13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49" fontId="14" fillId="2" borderId="15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14" fillId="2" borderId="17" xfId="0" applyFont="1" applyFill="1" applyBorder="1" applyAlignment="1"/>
    <xf numFmtId="0" fontId="12" fillId="7" borderId="3" xfId="0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17" fillId="9" borderId="3" xfId="0" applyNumberFormat="1" applyFont="1" applyFill="1" applyBorder="1" applyAlignment="1">
      <alignment vertical="center"/>
    </xf>
    <xf numFmtId="0" fontId="9" fillId="9" borderId="3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2" fillId="8" borderId="19" xfId="0" applyNumberFormat="1" applyFont="1" applyFill="1" applyBorder="1" applyAlignment="1">
      <alignment vertical="center"/>
    </xf>
    <xf numFmtId="0" fontId="12" fillId="8" borderId="20" xfId="0" applyNumberFormat="1" applyFont="1" applyFill="1" applyBorder="1" applyAlignment="1">
      <alignment vertical="center"/>
    </xf>
    <xf numFmtId="0" fontId="12" fillId="8" borderId="21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0" fontId="18" fillId="0" borderId="23" xfId="0" applyFont="1" applyBorder="1" applyAlignment="1">
      <alignment horizontal="right" vertical="center"/>
    </xf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49" fontId="1" fillId="3" borderId="28" xfId="0" applyNumberFormat="1" applyFont="1" applyFill="1" applyBorder="1" applyAlignment="1">
      <alignment vertical="center" wrapText="1"/>
    </xf>
    <xf numFmtId="0" fontId="2" fillId="2" borderId="29" xfId="0" applyFont="1" applyFill="1" applyBorder="1" applyAlignment="1"/>
    <xf numFmtId="49" fontId="4" fillId="2" borderId="28" xfId="0" applyNumberFormat="1" applyFont="1" applyFill="1" applyBorder="1" applyAlignment="1">
      <alignment vertical="center" wrapText="1"/>
    </xf>
    <xf numFmtId="0" fontId="5" fillId="2" borderId="29" xfId="0" applyFont="1" applyFill="1" applyBorder="1" applyAlignment="1"/>
    <xf numFmtId="49" fontId="4" fillId="2" borderId="30" xfId="0" applyNumberFormat="1" applyFont="1" applyFill="1" applyBorder="1" applyAlignment="1"/>
    <xf numFmtId="0" fontId="4" fillId="2" borderId="30" xfId="0" applyFont="1" applyFill="1" applyBorder="1" applyAlignment="1"/>
    <xf numFmtId="0" fontId="2" fillId="2" borderId="31" xfId="0" applyFont="1" applyFill="1" applyBorder="1" applyAlignment="1">
      <alignment wrapText="1"/>
    </xf>
    <xf numFmtId="14" fontId="2" fillId="2" borderId="32" xfId="0" applyNumberFormat="1" applyFont="1" applyFill="1" applyBorder="1" applyAlignment="1"/>
    <xf numFmtId="0" fontId="2" fillId="2" borderId="26" xfId="0" applyFont="1" applyFill="1" applyBorder="1" applyAlignment="1"/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justify" wrapText="1"/>
    </xf>
    <xf numFmtId="0" fontId="0" fillId="2" borderId="33" xfId="0" applyFont="1" applyFill="1" applyBorder="1" applyAlignment="1"/>
    <xf numFmtId="0" fontId="2" fillId="2" borderId="34" xfId="0" applyFont="1" applyFill="1" applyBorder="1" applyAlignment="1"/>
    <xf numFmtId="0" fontId="2" fillId="2" borderId="35" xfId="0" applyFont="1" applyFill="1" applyBorder="1" applyAlignment="1">
      <alignment horizontal="left"/>
    </xf>
    <xf numFmtId="0" fontId="2" fillId="2" borderId="35" xfId="0" applyFont="1" applyFill="1" applyBorder="1" applyAlignment="1"/>
    <xf numFmtId="49" fontId="1" fillId="5" borderId="3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right" wrapText="1"/>
    </xf>
    <xf numFmtId="49" fontId="7" fillId="3" borderId="30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3" fontId="2" fillId="2" borderId="35" xfId="0" applyNumberFormat="1" applyFont="1" applyFill="1" applyBorder="1" applyAlignment="1"/>
    <xf numFmtId="49" fontId="1" fillId="5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49" fontId="1" fillId="3" borderId="38" xfId="0" applyNumberFormat="1" applyFont="1" applyFill="1" applyBorder="1" applyAlignment="1">
      <alignment horizontal="center" vertical="center"/>
    </xf>
    <xf numFmtId="49" fontId="1" fillId="3" borderId="38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vertical="center"/>
    </xf>
    <xf numFmtId="0" fontId="2" fillId="2" borderId="40" xfId="0" applyFont="1" applyFill="1" applyBorder="1" applyAlignment="1"/>
    <xf numFmtId="0" fontId="2" fillId="2" borderId="41" xfId="0" applyFont="1" applyFill="1" applyBorder="1" applyAlignment="1"/>
    <xf numFmtId="3" fontId="2" fillId="2" borderId="41" xfId="0" applyNumberFormat="1" applyFont="1" applyFill="1" applyBorder="1" applyAlignment="1"/>
    <xf numFmtId="49" fontId="1" fillId="3" borderId="36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 wrapText="1"/>
    </xf>
    <xf numFmtId="49" fontId="7" fillId="3" borderId="38" xfId="0" applyNumberFormat="1" applyFont="1" applyFill="1" applyBorder="1" applyAlignment="1">
      <alignment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vertical="center"/>
    </xf>
    <xf numFmtId="3" fontId="7" fillId="3" borderId="38" xfId="0" applyNumberFormat="1" applyFont="1" applyFill="1" applyBorder="1" applyAlignment="1">
      <alignment vertical="center"/>
    </xf>
    <xf numFmtId="49" fontId="8" fillId="3" borderId="38" xfId="0" applyNumberFormat="1" applyFont="1" applyFill="1" applyBorder="1" applyAlignment="1">
      <alignment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vertical="center"/>
    </xf>
    <xf numFmtId="3" fontId="8" fillId="3" borderId="38" xfId="0" applyNumberFormat="1" applyFont="1" applyFill="1" applyBorder="1" applyAlignment="1">
      <alignment vertical="center"/>
    </xf>
    <xf numFmtId="0" fontId="2" fillId="2" borderId="41" xfId="0" applyFont="1" applyFill="1" applyBorder="1" applyAlignment="1">
      <alignment horizontal="center"/>
    </xf>
    <xf numFmtId="3" fontId="4" fillId="2" borderId="30" xfId="0" applyNumberFormat="1" applyFont="1" applyFill="1" applyBorder="1" applyAlignment="1"/>
    <xf numFmtId="0" fontId="4" fillId="2" borderId="30" xfId="0" applyFont="1" applyFill="1" applyBorder="1" applyAlignment="1">
      <alignment horizontal="center"/>
    </xf>
    <xf numFmtId="164" fontId="4" fillId="2" borderId="30" xfId="0" applyNumberFormat="1" applyFont="1" applyFill="1" applyBorder="1" applyAlignment="1"/>
    <xf numFmtId="49" fontId="8" fillId="3" borderId="42" xfId="0" applyNumberFormat="1" applyFont="1" applyFill="1" applyBorder="1" applyAlignment="1">
      <alignment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/>
    </xf>
    <xf numFmtId="3" fontId="8" fillId="3" borderId="42" xfId="0" applyNumberFormat="1" applyFont="1" applyFill="1" applyBorder="1" applyAlignment="1">
      <alignment vertical="center"/>
    </xf>
    <xf numFmtId="0" fontId="2" fillId="2" borderId="43" xfId="0" applyFont="1" applyFill="1" applyBorder="1" applyAlignment="1"/>
    <xf numFmtId="3" fontId="2" fillId="2" borderId="43" xfId="0" applyNumberFormat="1" applyFont="1" applyFill="1" applyBorder="1" applyAlignment="1"/>
    <xf numFmtId="0" fontId="0" fillId="2" borderId="44" xfId="0" applyFont="1" applyFill="1" applyBorder="1" applyAlignment="1"/>
    <xf numFmtId="49" fontId="1" fillId="5" borderId="45" xfId="0" applyNumberFormat="1" applyFont="1" applyFill="1" applyBorder="1" applyAlignment="1">
      <alignment vertical="center"/>
    </xf>
    <xf numFmtId="0" fontId="1" fillId="5" borderId="46" xfId="0" applyFont="1" applyFill="1" applyBorder="1" applyAlignment="1">
      <alignment vertical="center"/>
    </xf>
    <xf numFmtId="165" fontId="1" fillId="5" borderId="47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165" fontId="1" fillId="3" borderId="49" xfId="0" applyNumberFormat="1" applyFont="1" applyFill="1" applyBorder="1" applyAlignment="1">
      <alignment vertical="center"/>
    </xf>
    <xf numFmtId="49" fontId="1" fillId="5" borderId="48" xfId="0" applyNumberFormat="1" applyFont="1" applyFill="1" applyBorder="1" applyAlignment="1">
      <alignment vertical="center"/>
    </xf>
    <xf numFmtId="0" fontId="1" fillId="5" borderId="38" xfId="0" applyFont="1" applyFill="1" applyBorder="1" applyAlignment="1">
      <alignment vertical="center"/>
    </xf>
    <xf numFmtId="165" fontId="1" fillId="5" borderId="49" xfId="0" applyNumberFormat="1" applyFont="1" applyFill="1" applyBorder="1" applyAlignment="1">
      <alignment vertical="center"/>
    </xf>
    <xf numFmtId="49" fontId="1" fillId="5" borderId="50" xfId="0" applyNumberFormat="1" applyFont="1" applyFill="1" applyBorder="1" applyAlignment="1">
      <alignment vertical="center"/>
    </xf>
    <xf numFmtId="0" fontId="9" fillId="5" borderId="51" xfId="0" applyFont="1" applyFill="1" applyBorder="1" applyAlignment="1">
      <alignment vertical="center"/>
    </xf>
    <xf numFmtId="165" fontId="1" fillId="6" borderId="52" xfId="0" applyNumberFormat="1" applyFont="1" applyFill="1" applyBorder="1" applyAlignment="1">
      <alignment vertical="center"/>
    </xf>
    <xf numFmtId="49" fontId="12" fillId="2" borderId="53" xfId="0" applyNumberFormat="1" applyFont="1" applyFill="1" applyBorder="1" applyAlignment="1">
      <alignment vertical="center"/>
    </xf>
    <xf numFmtId="3" fontId="12" fillId="2" borderId="30" xfId="0" applyNumberFormat="1" applyFont="1" applyFill="1" applyBorder="1" applyAlignment="1">
      <alignment vertical="center"/>
    </xf>
    <xf numFmtId="9" fontId="14" fillId="2" borderId="54" xfId="0" applyNumberFormat="1" applyFont="1" applyFill="1" applyBorder="1" applyAlignment="1"/>
    <xf numFmtId="166" fontId="12" fillId="2" borderId="30" xfId="0" applyNumberFormat="1" applyFont="1" applyFill="1" applyBorder="1" applyAlignment="1">
      <alignment vertical="center"/>
    </xf>
    <xf numFmtId="49" fontId="12" fillId="8" borderId="55" xfId="0" applyNumberFormat="1" applyFont="1" applyFill="1" applyBorder="1" applyAlignment="1">
      <alignment vertical="center"/>
    </xf>
    <xf numFmtId="166" fontId="12" fillId="8" borderId="56" xfId="0" applyNumberFormat="1" applyFont="1" applyFill="1" applyBorder="1" applyAlignment="1">
      <alignment vertical="center"/>
    </xf>
    <xf numFmtId="9" fontId="12" fillId="8" borderId="57" xfId="0" applyNumberFormat="1" applyFont="1" applyFill="1" applyBorder="1" applyAlignment="1">
      <alignment vertical="center"/>
    </xf>
    <xf numFmtId="0" fontId="0" fillId="2" borderId="58" xfId="0" applyFont="1" applyFill="1" applyBorder="1" applyAlignment="1"/>
    <xf numFmtId="166" fontId="12" fillId="8" borderId="57" xfId="0" applyNumberFormat="1" applyFont="1" applyFill="1" applyBorder="1" applyAlignment="1">
      <alignment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right"/>
    </xf>
    <xf numFmtId="3" fontId="2" fillId="2" borderId="30" xfId="0" applyNumberFormat="1" applyFont="1" applyFill="1" applyBorder="1" applyAlignment="1"/>
    <xf numFmtId="49" fontId="4" fillId="2" borderId="30" xfId="0" applyNumberFormat="1" applyFont="1" applyFill="1" applyBorder="1" applyAlignment="1">
      <alignment horizontal="right"/>
    </xf>
    <xf numFmtId="49" fontId="4" fillId="2" borderId="30" xfId="0" applyNumberFormat="1" applyFont="1" applyFill="1" applyBorder="1" applyAlignment="1">
      <alignment horizontal="right" wrapText="1"/>
    </xf>
    <xf numFmtId="0" fontId="2" fillId="2" borderId="38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12" fillId="2" borderId="30" xfId="0" applyNumberFormat="1" applyFont="1" applyFill="1" applyBorder="1" applyAlignment="1">
      <alignment vertical="center"/>
    </xf>
    <xf numFmtId="49" fontId="4" fillId="2" borderId="30" xfId="0" applyNumberFormat="1" applyFont="1" applyFill="1" applyBorder="1" applyAlignment="1">
      <alignment wrapText="1"/>
    </xf>
    <xf numFmtId="49" fontId="4" fillId="2" borderId="30" xfId="0" applyNumberFormat="1" applyFont="1" applyFill="1" applyBorder="1" applyAlignment="1">
      <alignment horizontal="center" wrapText="1"/>
    </xf>
    <xf numFmtId="0" fontId="4" fillId="2" borderId="30" xfId="0" applyNumberFormat="1" applyFont="1" applyFill="1" applyBorder="1" applyAlignment="1">
      <alignment wrapText="1"/>
    </xf>
    <xf numFmtId="49" fontId="4" fillId="2" borderId="30" xfId="0" applyNumberFormat="1" applyFont="1" applyFill="1" applyBorder="1" applyAlignment="1">
      <alignment horizontal="left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right" vertical="center" wrapText="1"/>
    </xf>
    <xf numFmtId="49" fontId="4" fillId="2" borderId="60" xfId="0" applyNumberFormat="1" applyFont="1" applyFill="1" applyBorder="1" applyAlignment="1">
      <alignment horizontal="center"/>
    </xf>
    <xf numFmtId="0" fontId="4" fillId="2" borderId="3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0" fontId="4" fillId="2" borderId="60" xfId="0" applyFont="1" applyFill="1" applyBorder="1" applyAlignment="1">
      <alignment horizontal="center"/>
    </xf>
    <xf numFmtId="0" fontId="4" fillId="2" borderId="30" xfId="0" applyNumberFormat="1" applyFont="1" applyFill="1" applyBorder="1" applyAlignment="1"/>
    <xf numFmtId="49" fontId="4" fillId="2" borderId="22" xfId="0" applyNumberFormat="1" applyFont="1" applyFill="1" applyBorder="1" applyAlignment="1"/>
    <xf numFmtId="0" fontId="4" fillId="2" borderId="30" xfId="0" applyFon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left"/>
    </xf>
    <xf numFmtId="17" fontId="18" fillId="0" borderId="23" xfId="0" quotePrefix="1" applyNumberFormat="1" applyFont="1" applyBorder="1" applyAlignment="1">
      <alignment horizontal="right" vertical="center"/>
    </xf>
    <xf numFmtId="49" fontId="17" fillId="9" borderId="7" xfId="0" applyNumberFormat="1" applyFont="1" applyFill="1" applyBorder="1" applyAlignment="1">
      <alignment vertical="center"/>
    </xf>
    <xf numFmtId="0" fontId="12" fillId="9" borderId="8" xfId="0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wrapText="1"/>
    </xf>
    <xf numFmtId="0" fontId="3" fillId="4" borderId="30" xfId="0" applyFont="1" applyFill="1" applyBorder="1" applyAlignment="1">
      <alignment wrapText="1"/>
    </xf>
    <xf numFmtId="49" fontId="4" fillId="2" borderId="30" xfId="0" applyNumberFormat="1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49" fontId="4" fillId="2" borderId="30" xfId="0" applyNumberFormat="1" applyFont="1" applyFill="1" applyBorder="1" applyAlignment="1"/>
    <xf numFmtId="0" fontId="4" fillId="2" borderId="30" xfId="0" applyFont="1" applyFill="1" applyBorder="1" applyAlignment="1"/>
    <xf numFmtId="49" fontId="6" fillId="3" borderId="30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174625</xdr:rowOff>
    </xdr:from>
    <xdr:to>
      <xdr:col>7</xdr:col>
      <xdr:colOff>6350</xdr:colOff>
      <xdr:row>7</xdr:row>
      <xdr:rowOff>16209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74625"/>
          <a:ext cx="59309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A1:IU82"/>
  <sheetViews>
    <sheetView tabSelected="1" topLeftCell="A60" zoomScale="120" zoomScaleNormal="120" workbookViewId="0">
      <selection activeCell="C69" sqref="C69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16.7265625" style="1" customWidth="1"/>
    <col min="3" max="3" width="21" style="1" customWidth="1"/>
    <col min="4" max="4" width="9.36328125" style="1" customWidth="1"/>
    <col min="5" max="5" width="14.36328125" style="1" customWidth="1"/>
    <col min="6" max="6" width="11" style="1" customWidth="1"/>
    <col min="7" max="7" width="12.36328125" style="1" customWidth="1"/>
    <col min="8" max="255" width="10.81640625" style="1" customWidth="1"/>
  </cols>
  <sheetData>
    <row r="1" spans="1:7" ht="15" customHeight="1" x14ac:dyDescent="0.75">
      <c r="A1" s="37"/>
      <c r="B1" s="37"/>
      <c r="C1" s="37"/>
      <c r="D1" s="37"/>
      <c r="E1" s="37"/>
      <c r="F1" s="37"/>
      <c r="G1" s="37"/>
    </row>
    <row r="2" spans="1:7" ht="15" customHeight="1" x14ac:dyDescent="0.75">
      <c r="A2" s="37"/>
      <c r="B2" s="37"/>
      <c r="C2" s="37"/>
      <c r="D2" s="37"/>
      <c r="E2" s="37"/>
      <c r="F2" s="37"/>
      <c r="G2" s="37"/>
    </row>
    <row r="3" spans="1:7" ht="15" customHeight="1" x14ac:dyDescent="0.75">
      <c r="A3" s="37"/>
      <c r="B3" s="37"/>
      <c r="C3" s="37"/>
      <c r="D3" s="37"/>
      <c r="E3" s="37"/>
      <c r="F3" s="37"/>
      <c r="G3" s="37"/>
    </row>
    <row r="4" spans="1:7" ht="15" customHeight="1" x14ac:dyDescent="0.75">
      <c r="A4" s="37"/>
      <c r="B4" s="37"/>
      <c r="C4" s="37"/>
      <c r="D4" s="37"/>
      <c r="E4" s="37"/>
      <c r="F4" s="37"/>
      <c r="G4" s="37"/>
    </row>
    <row r="5" spans="1:7" ht="15" customHeight="1" x14ac:dyDescent="0.75">
      <c r="A5" s="37"/>
      <c r="B5" s="37"/>
      <c r="C5" s="37"/>
      <c r="D5" s="37"/>
      <c r="E5" s="37"/>
      <c r="F5" s="37"/>
      <c r="G5" s="37"/>
    </row>
    <row r="6" spans="1:7" ht="15" customHeight="1" x14ac:dyDescent="0.75">
      <c r="A6" s="37"/>
      <c r="B6" s="37"/>
      <c r="C6" s="37"/>
      <c r="D6" s="37"/>
      <c r="E6" s="37"/>
      <c r="F6" s="37"/>
      <c r="G6" s="37"/>
    </row>
    <row r="7" spans="1:7" ht="15" customHeight="1" x14ac:dyDescent="0.75">
      <c r="A7" s="37"/>
      <c r="B7" s="37"/>
      <c r="C7" s="37"/>
      <c r="D7" s="37"/>
      <c r="E7" s="37"/>
      <c r="F7" s="37"/>
      <c r="G7" s="37"/>
    </row>
    <row r="8" spans="1:7" ht="15" customHeight="1" x14ac:dyDescent="0.75">
      <c r="A8" s="37"/>
      <c r="B8" s="38"/>
      <c r="C8" s="39"/>
      <c r="D8" s="37"/>
      <c r="E8" s="39"/>
      <c r="F8" s="39"/>
      <c r="G8" s="39"/>
    </row>
    <row r="9" spans="1:7" ht="12" customHeight="1" x14ac:dyDescent="0.75">
      <c r="A9" s="40"/>
      <c r="B9" s="41" t="s">
        <v>0</v>
      </c>
      <c r="C9" s="121" t="s">
        <v>72</v>
      </c>
      <c r="D9" s="42"/>
      <c r="E9" s="146" t="s">
        <v>73</v>
      </c>
      <c r="F9" s="147"/>
      <c r="G9" s="122">
        <v>30</v>
      </c>
    </row>
    <row r="10" spans="1:7" ht="11.25" customHeight="1" x14ac:dyDescent="0.75">
      <c r="A10" s="40"/>
      <c r="B10" s="43" t="s">
        <v>74</v>
      </c>
      <c r="C10" s="124" t="s">
        <v>62</v>
      </c>
      <c r="D10" s="44"/>
      <c r="E10" s="45" t="s">
        <v>1</v>
      </c>
      <c r="F10" s="46"/>
      <c r="G10" s="60" t="s">
        <v>95</v>
      </c>
    </row>
    <row r="11" spans="1:7" ht="11.25" customHeight="1" x14ac:dyDescent="0.75">
      <c r="A11" s="40"/>
      <c r="B11" s="43" t="s">
        <v>2</v>
      </c>
      <c r="C11" s="36" t="s">
        <v>3</v>
      </c>
      <c r="D11" s="44"/>
      <c r="E11" s="45" t="s">
        <v>71</v>
      </c>
      <c r="F11" s="46"/>
      <c r="G11" s="60">
        <v>4500</v>
      </c>
    </row>
    <row r="12" spans="1:7" ht="11.25" customHeight="1" x14ac:dyDescent="0.75">
      <c r="A12" s="40"/>
      <c r="B12" s="43" t="s">
        <v>4</v>
      </c>
      <c r="C12" s="36" t="s">
        <v>57</v>
      </c>
      <c r="D12" s="44"/>
      <c r="E12" s="45" t="s">
        <v>5</v>
      </c>
      <c r="F12" s="46"/>
      <c r="G12" s="60">
        <f>(G9*G11)</f>
        <v>135000</v>
      </c>
    </row>
    <row r="13" spans="1:7" ht="11.25" customHeight="1" x14ac:dyDescent="0.75">
      <c r="A13" s="40"/>
      <c r="B13" s="43" t="s">
        <v>6</v>
      </c>
      <c r="C13" s="36" t="s">
        <v>58</v>
      </c>
      <c r="D13" s="44"/>
      <c r="E13" s="148" t="s">
        <v>7</v>
      </c>
      <c r="F13" s="149"/>
      <c r="G13" s="123" t="s">
        <v>69</v>
      </c>
    </row>
    <row r="14" spans="1:7" ht="13.5" customHeight="1" x14ac:dyDescent="0.75">
      <c r="A14" s="40"/>
      <c r="B14" s="43" t="s">
        <v>8</v>
      </c>
      <c r="C14" s="2" t="s">
        <v>56</v>
      </c>
      <c r="D14" s="44"/>
      <c r="E14" s="148" t="s">
        <v>9</v>
      </c>
      <c r="F14" s="149"/>
      <c r="G14" s="123" t="s">
        <v>75</v>
      </c>
    </row>
    <row r="15" spans="1:7" ht="14.75" x14ac:dyDescent="0.75">
      <c r="A15" s="40"/>
      <c r="B15" s="43" t="s">
        <v>10</v>
      </c>
      <c r="C15" s="143" t="s">
        <v>96</v>
      </c>
      <c r="D15" s="44"/>
      <c r="E15" s="150" t="s">
        <v>11</v>
      </c>
      <c r="F15" s="151"/>
      <c r="G15" s="124" t="s">
        <v>66</v>
      </c>
    </row>
    <row r="16" spans="1:7" ht="12" customHeight="1" x14ac:dyDescent="0.75">
      <c r="A16" s="37"/>
      <c r="B16" s="47"/>
      <c r="C16" s="48"/>
      <c r="D16" s="49"/>
      <c r="E16" s="50"/>
      <c r="F16" s="50"/>
      <c r="G16" s="51"/>
    </row>
    <row r="17" spans="1:7" ht="12" customHeight="1" x14ac:dyDescent="0.75">
      <c r="A17" s="52"/>
      <c r="B17" s="152" t="s">
        <v>97</v>
      </c>
      <c r="C17" s="153"/>
      <c r="D17" s="153"/>
      <c r="E17" s="153"/>
      <c r="F17" s="153"/>
      <c r="G17" s="153"/>
    </row>
    <row r="18" spans="1:7" ht="12" customHeight="1" x14ac:dyDescent="0.75">
      <c r="A18" s="37"/>
      <c r="B18" s="53"/>
      <c r="C18" s="54"/>
      <c r="D18" s="54"/>
      <c r="E18" s="54"/>
      <c r="F18" s="55"/>
      <c r="G18" s="55"/>
    </row>
    <row r="19" spans="1:7" ht="12" customHeight="1" x14ac:dyDescent="0.75">
      <c r="A19" s="40"/>
      <c r="B19" s="56" t="s">
        <v>12</v>
      </c>
      <c r="C19" s="57"/>
      <c r="D19" s="58"/>
      <c r="E19" s="58"/>
      <c r="F19" s="58"/>
      <c r="G19" s="58"/>
    </row>
    <row r="20" spans="1:7" ht="24" customHeight="1" x14ac:dyDescent="0.75">
      <c r="A20" s="52"/>
      <c r="B20" s="59" t="s">
        <v>13</v>
      </c>
      <c r="C20" s="59" t="s">
        <v>14</v>
      </c>
      <c r="D20" s="59" t="s">
        <v>15</v>
      </c>
      <c r="E20" s="59" t="s">
        <v>16</v>
      </c>
      <c r="F20" s="59" t="s">
        <v>17</v>
      </c>
      <c r="G20" s="59" t="s">
        <v>18</v>
      </c>
    </row>
    <row r="21" spans="1:7" ht="12.75" customHeight="1" x14ac:dyDescent="0.75">
      <c r="A21" s="52"/>
      <c r="B21" s="128" t="s">
        <v>76</v>
      </c>
      <c r="C21" s="129" t="s">
        <v>19</v>
      </c>
      <c r="D21" s="130">
        <v>1</v>
      </c>
      <c r="E21" s="128" t="s">
        <v>77</v>
      </c>
      <c r="F21" s="60">
        <v>20000</v>
      </c>
      <c r="G21" s="60">
        <f>(D21*F21)</f>
        <v>20000</v>
      </c>
    </row>
    <row r="22" spans="1:7" ht="12.75" customHeight="1" x14ac:dyDescent="0.75">
      <c r="A22" s="52"/>
      <c r="B22" s="128" t="s">
        <v>78</v>
      </c>
      <c r="C22" s="129" t="s">
        <v>19</v>
      </c>
      <c r="D22" s="130">
        <v>0.5</v>
      </c>
      <c r="E22" s="128" t="s">
        <v>79</v>
      </c>
      <c r="F22" s="60">
        <v>20000</v>
      </c>
      <c r="G22" s="60">
        <f>(D22*F22)</f>
        <v>10000</v>
      </c>
    </row>
    <row r="23" spans="1:7" ht="14.75" x14ac:dyDescent="0.75">
      <c r="A23" s="52"/>
      <c r="B23" s="128" t="s">
        <v>61</v>
      </c>
      <c r="C23" s="129" t="s">
        <v>19</v>
      </c>
      <c r="D23" s="130">
        <v>0.5</v>
      </c>
      <c r="E23" s="128" t="s">
        <v>80</v>
      </c>
      <c r="F23" s="60">
        <v>20000</v>
      </c>
      <c r="G23" s="60">
        <f>(D23*F23)</f>
        <v>10000</v>
      </c>
    </row>
    <row r="24" spans="1:7" ht="12.75" customHeight="1" x14ac:dyDescent="0.75">
      <c r="A24" s="52"/>
      <c r="B24" s="61" t="s">
        <v>20</v>
      </c>
      <c r="C24" s="62"/>
      <c r="D24" s="62"/>
      <c r="E24" s="62"/>
      <c r="F24" s="63"/>
      <c r="G24" s="64">
        <f>SUM(G21:G23)</f>
        <v>40000</v>
      </c>
    </row>
    <row r="25" spans="1:7" ht="12" customHeight="1" x14ac:dyDescent="0.75">
      <c r="A25" s="37"/>
      <c r="B25" s="53"/>
      <c r="C25" s="55"/>
      <c r="D25" s="55"/>
      <c r="E25" s="55"/>
      <c r="F25" s="65"/>
      <c r="G25" s="65"/>
    </row>
    <row r="26" spans="1:7" ht="12" customHeight="1" x14ac:dyDescent="0.75">
      <c r="A26" s="40"/>
      <c r="B26" s="66" t="s">
        <v>21</v>
      </c>
      <c r="C26" s="67"/>
      <c r="D26" s="68"/>
      <c r="E26" s="68"/>
      <c r="F26" s="69"/>
      <c r="G26" s="69"/>
    </row>
    <row r="27" spans="1:7" ht="24" customHeight="1" x14ac:dyDescent="0.75">
      <c r="A27" s="40"/>
      <c r="B27" s="70" t="s">
        <v>13</v>
      </c>
      <c r="C27" s="71" t="s">
        <v>14</v>
      </c>
      <c r="D27" s="71" t="s">
        <v>15</v>
      </c>
      <c r="E27" s="70" t="s">
        <v>16</v>
      </c>
      <c r="F27" s="71" t="s">
        <v>17</v>
      </c>
      <c r="G27" s="70" t="s">
        <v>18</v>
      </c>
    </row>
    <row r="28" spans="1:7" ht="12" customHeight="1" x14ac:dyDescent="0.75">
      <c r="A28" s="40"/>
      <c r="B28" s="125"/>
      <c r="C28" s="126"/>
      <c r="D28" s="126"/>
      <c r="E28" s="126"/>
      <c r="F28" s="125"/>
      <c r="G28" s="125"/>
    </row>
    <row r="29" spans="1:7" ht="12" customHeight="1" x14ac:dyDescent="0.75">
      <c r="A29" s="40"/>
      <c r="B29" s="72" t="s">
        <v>22</v>
      </c>
      <c r="C29" s="73"/>
      <c r="D29" s="73"/>
      <c r="E29" s="73"/>
      <c r="F29" s="74"/>
      <c r="G29" s="74"/>
    </row>
    <row r="30" spans="1:7" ht="12" customHeight="1" x14ac:dyDescent="0.75">
      <c r="A30" s="37"/>
      <c r="B30" s="75"/>
      <c r="C30" s="76"/>
      <c r="D30" s="76"/>
      <c r="E30" s="76"/>
      <c r="F30" s="77"/>
      <c r="G30" s="77"/>
    </row>
    <row r="31" spans="1:7" ht="12" customHeight="1" x14ac:dyDescent="0.75">
      <c r="A31" s="40"/>
      <c r="B31" s="66" t="s">
        <v>23</v>
      </c>
      <c r="C31" s="67"/>
      <c r="D31" s="68"/>
      <c r="E31" s="68"/>
      <c r="F31" s="69"/>
      <c r="G31" s="69"/>
    </row>
    <row r="32" spans="1:7" ht="24" customHeight="1" x14ac:dyDescent="0.75">
      <c r="A32" s="40"/>
      <c r="B32" s="78" t="s">
        <v>13</v>
      </c>
      <c r="C32" s="78" t="s">
        <v>14</v>
      </c>
      <c r="D32" s="78" t="s">
        <v>15</v>
      </c>
      <c r="E32" s="78" t="s">
        <v>16</v>
      </c>
      <c r="F32" s="79" t="s">
        <v>17</v>
      </c>
      <c r="G32" s="78" t="s">
        <v>18</v>
      </c>
    </row>
    <row r="33" spans="1:11" ht="12.75" customHeight="1" x14ac:dyDescent="0.75">
      <c r="A33" s="52"/>
      <c r="B33" s="128" t="s">
        <v>81</v>
      </c>
      <c r="C33" s="129" t="s">
        <v>24</v>
      </c>
      <c r="D33" s="130">
        <v>0.35</v>
      </c>
      <c r="E33" s="131" t="s">
        <v>60</v>
      </c>
      <c r="F33" s="60">
        <v>30000</v>
      </c>
      <c r="G33" s="60">
        <f t="shared" ref="G33" si="0">(D33*F33)</f>
        <v>10500</v>
      </c>
    </row>
    <row r="34" spans="1:11" ht="12.75" customHeight="1" x14ac:dyDescent="0.75">
      <c r="A34" s="40"/>
      <c r="B34" s="80" t="s">
        <v>25</v>
      </c>
      <c r="C34" s="81"/>
      <c r="D34" s="81"/>
      <c r="E34" s="81"/>
      <c r="F34" s="82"/>
      <c r="G34" s="83">
        <f>SUM(G33:G33)</f>
        <v>10500</v>
      </c>
    </row>
    <row r="35" spans="1:11" ht="12" customHeight="1" x14ac:dyDescent="0.75">
      <c r="A35" s="37"/>
      <c r="B35" s="75"/>
      <c r="C35" s="76"/>
      <c r="D35" s="76"/>
      <c r="E35" s="76"/>
      <c r="F35" s="77"/>
      <c r="G35" s="77"/>
    </row>
    <row r="36" spans="1:11" ht="12" customHeight="1" x14ac:dyDescent="0.75">
      <c r="A36" s="40"/>
      <c r="B36" s="66" t="s">
        <v>26</v>
      </c>
      <c r="C36" s="67"/>
      <c r="D36" s="68"/>
      <c r="E36" s="68"/>
      <c r="F36" s="69"/>
      <c r="G36" s="69"/>
    </row>
    <row r="37" spans="1:11" ht="24" customHeight="1" x14ac:dyDescent="0.75">
      <c r="A37" s="40"/>
      <c r="B37" s="120" t="s">
        <v>27</v>
      </c>
      <c r="C37" s="79" t="s">
        <v>28</v>
      </c>
      <c r="D37" s="79" t="s">
        <v>29</v>
      </c>
      <c r="E37" s="79" t="s">
        <v>16</v>
      </c>
      <c r="F37" s="79" t="s">
        <v>17</v>
      </c>
      <c r="G37" s="79" t="s">
        <v>18</v>
      </c>
      <c r="K37" s="35"/>
    </row>
    <row r="38" spans="1:11" ht="12.75" customHeight="1" x14ac:dyDescent="0.75">
      <c r="A38" s="98"/>
      <c r="B38" s="128" t="s">
        <v>82</v>
      </c>
      <c r="C38" s="132" t="s">
        <v>70</v>
      </c>
      <c r="D38" s="133">
        <v>2</v>
      </c>
      <c r="E38" s="131" t="s">
        <v>83</v>
      </c>
      <c r="F38" s="133">
        <v>1400</v>
      </c>
      <c r="G38" s="133">
        <f>+F38*D38</f>
        <v>2800</v>
      </c>
      <c r="K38" s="35"/>
    </row>
    <row r="39" spans="1:11" ht="12.75" customHeight="1" x14ac:dyDescent="0.75">
      <c r="A39" s="98"/>
      <c r="B39" s="128" t="s">
        <v>84</v>
      </c>
      <c r="C39" s="134" t="s">
        <v>70</v>
      </c>
      <c r="D39" s="135">
        <v>1.25</v>
      </c>
      <c r="E39" s="131" t="s">
        <v>83</v>
      </c>
      <c r="F39" s="136">
        <v>3760</v>
      </c>
      <c r="G39" s="133">
        <f t="shared" ref="G39:G45" si="1">+F39*D39</f>
        <v>4700</v>
      </c>
    </row>
    <row r="40" spans="1:11" ht="12.75" customHeight="1" x14ac:dyDescent="0.75">
      <c r="A40" s="98"/>
      <c r="B40" s="128" t="s">
        <v>85</v>
      </c>
      <c r="C40" s="137" t="s">
        <v>70</v>
      </c>
      <c r="D40" s="46">
        <v>4</v>
      </c>
      <c r="E40" s="131" t="s">
        <v>64</v>
      </c>
      <c r="F40" s="136">
        <v>1965</v>
      </c>
      <c r="G40" s="133">
        <f t="shared" si="1"/>
        <v>7860</v>
      </c>
    </row>
    <row r="41" spans="1:11" ht="12.75" customHeight="1" x14ac:dyDescent="0.75">
      <c r="A41" s="98"/>
      <c r="B41" s="128" t="s">
        <v>86</v>
      </c>
      <c r="C41" s="134" t="s">
        <v>68</v>
      </c>
      <c r="D41" s="138">
        <v>0.01</v>
      </c>
      <c r="E41" s="131" t="s">
        <v>87</v>
      </c>
      <c r="F41" s="136">
        <v>3200</v>
      </c>
      <c r="G41" s="133">
        <f>+D41*F41</f>
        <v>32</v>
      </c>
    </row>
    <row r="42" spans="1:11" ht="12.75" customHeight="1" x14ac:dyDescent="0.75">
      <c r="A42" s="98"/>
      <c r="B42" s="128" t="s">
        <v>88</v>
      </c>
      <c r="C42" s="134" t="s">
        <v>68</v>
      </c>
      <c r="D42" s="138">
        <v>1.4999999999999999E-2</v>
      </c>
      <c r="E42" s="131" t="s">
        <v>63</v>
      </c>
      <c r="F42" s="136">
        <v>4117</v>
      </c>
      <c r="G42" s="133">
        <v>990</v>
      </c>
    </row>
    <row r="43" spans="1:11" ht="12.75" customHeight="1" x14ac:dyDescent="0.75">
      <c r="A43" s="52"/>
      <c r="B43" s="139" t="s">
        <v>89</v>
      </c>
      <c r="C43" s="90" t="s">
        <v>30</v>
      </c>
      <c r="D43" s="46">
        <v>6</v>
      </c>
      <c r="E43" s="140" t="s">
        <v>90</v>
      </c>
      <c r="F43" s="89">
        <v>600</v>
      </c>
      <c r="G43" s="133">
        <f t="shared" si="1"/>
        <v>3600</v>
      </c>
    </row>
    <row r="44" spans="1:11" ht="12.75" customHeight="1" x14ac:dyDescent="0.75">
      <c r="A44" s="52"/>
      <c r="B44" s="45" t="s">
        <v>91</v>
      </c>
      <c r="C44" s="141" t="s">
        <v>30</v>
      </c>
      <c r="D44" s="138">
        <v>0.6</v>
      </c>
      <c r="E44" s="142" t="s">
        <v>90</v>
      </c>
      <c r="F44" s="89">
        <v>2000</v>
      </c>
      <c r="G44" s="89">
        <f t="shared" si="1"/>
        <v>1200</v>
      </c>
    </row>
    <row r="45" spans="1:11" ht="12.75" customHeight="1" x14ac:dyDescent="0.75">
      <c r="A45" s="52"/>
      <c r="B45" s="45" t="s">
        <v>92</v>
      </c>
      <c r="C45" s="141" t="s">
        <v>68</v>
      </c>
      <c r="D45" s="138">
        <v>0.05</v>
      </c>
      <c r="E45" s="142" t="s">
        <v>90</v>
      </c>
      <c r="F45" s="89">
        <v>25000</v>
      </c>
      <c r="G45" s="89">
        <f t="shared" si="1"/>
        <v>1250</v>
      </c>
    </row>
    <row r="46" spans="1:11" ht="13.5" customHeight="1" x14ac:dyDescent="0.75">
      <c r="A46" s="40"/>
      <c r="B46" s="84" t="s">
        <v>31</v>
      </c>
      <c r="C46" s="85"/>
      <c r="D46" s="85"/>
      <c r="E46" s="85"/>
      <c r="F46" s="86"/>
      <c r="G46" s="87">
        <f>SUM(G38:G45)</f>
        <v>22432</v>
      </c>
    </row>
    <row r="47" spans="1:11" ht="12" customHeight="1" x14ac:dyDescent="0.75">
      <c r="A47" s="37"/>
      <c r="B47" s="75"/>
      <c r="C47" s="76"/>
      <c r="D47" s="76"/>
      <c r="E47" s="88"/>
      <c r="F47" s="77"/>
      <c r="G47" s="77"/>
    </row>
    <row r="48" spans="1:11" ht="12" customHeight="1" x14ac:dyDescent="0.75">
      <c r="A48" s="40"/>
      <c r="B48" s="66" t="s">
        <v>32</v>
      </c>
      <c r="C48" s="67"/>
      <c r="D48" s="68"/>
      <c r="E48" s="68"/>
      <c r="F48" s="69"/>
      <c r="G48" s="69"/>
    </row>
    <row r="49" spans="1:7" ht="24" customHeight="1" x14ac:dyDescent="0.75">
      <c r="A49" s="40"/>
      <c r="B49" s="78" t="s">
        <v>33</v>
      </c>
      <c r="C49" s="79" t="s">
        <v>28</v>
      </c>
      <c r="D49" s="79" t="s">
        <v>29</v>
      </c>
      <c r="E49" s="78" t="s">
        <v>16</v>
      </c>
      <c r="F49" s="79" t="s">
        <v>17</v>
      </c>
      <c r="G49" s="78" t="s">
        <v>18</v>
      </c>
    </row>
    <row r="50" spans="1:7" ht="12.75" customHeight="1" x14ac:dyDescent="0.75">
      <c r="A50" s="52"/>
      <c r="B50" s="128" t="s">
        <v>93</v>
      </c>
      <c r="C50" s="141" t="s">
        <v>30</v>
      </c>
      <c r="D50" s="89">
        <v>1</v>
      </c>
      <c r="E50" s="129" t="s">
        <v>65</v>
      </c>
      <c r="F50" s="91">
        <v>100</v>
      </c>
      <c r="G50" s="89">
        <f>+D50*F50</f>
        <v>100</v>
      </c>
    </row>
    <row r="51" spans="1:7" ht="13.5" customHeight="1" x14ac:dyDescent="0.75">
      <c r="A51" s="40"/>
      <c r="B51" s="92" t="s">
        <v>34</v>
      </c>
      <c r="C51" s="93"/>
      <c r="D51" s="93"/>
      <c r="E51" s="93"/>
      <c r="F51" s="94"/>
      <c r="G51" s="95">
        <f>SUM(G50)</f>
        <v>100</v>
      </c>
    </row>
    <row r="52" spans="1:7" ht="12" customHeight="1" x14ac:dyDescent="0.75">
      <c r="A52" s="37"/>
      <c r="B52" s="96"/>
      <c r="C52" s="96"/>
      <c r="D52" s="96"/>
      <c r="E52" s="96"/>
      <c r="F52" s="97"/>
      <c r="G52" s="97"/>
    </row>
    <row r="53" spans="1:7" ht="12" customHeight="1" x14ac:dyDescent="0.75">
      <c r="A53" s="98"/>
      <c r="B53" s="99" t="s">
        <v>35</v>
      </c>
      <c r="C53" s="100"/>
      <c r="D53" s="100"/>
      <c r="E53" s="100"/>
      <c r="F53" s="100"/>
      <c r="G53" s="101">
        <f>G24+G34+G46+G51</f>
        <v>73032</v>
      </c>
    </row>
    <row r="54" spans="1:7" ht="12" customHeight="1" x14ac:dyDescent="0.75">
      <c r="A54" s="98"/>
      <c r="B54" s="102" t="s">
        <v>36</v>
      </c>
      <c r="C54" s="103"/>
      <c r="D54" s="103"/>
      <c r="E54" s="103"/>
      <c r="F54" s="103"/>
      <c r="G54" s="104">
        <f>G53*0.05</f>
        <v>3651.6000000000004</v>
      </c>
    </row>
    <row r="55" spans="1:7" ht="12" customHeight="1" x14ac:dyDescent="0.75">
      <c r="A55" s="98"/>
      <c r="B55" s="105" t="s">
        <v>37</v>
      </c>
      <c r="C55" s="106"/>
      <c r="D55" s="106"/>
      <c r="E55" s="106"/>
      <c r="F55" s="106"/>
      <c r="G55" s="107">
        <f>G54+G53</f>
        <v>76683.600000000006</v>
      </c>
    </row>
    <row r="56" spans="1:7" ht="12" customHeight="1" x14ac:dyDescent="0.75">
      <c r="A56" s="98"/>
      <c r="B56" s="102" t="s">
        <v>38</v>
      </c>
      <c r="C56" s="103"/>
      <c r="D56" s="103"/>
      <c r="E56" s="103"/>
      <c r="F56" s="103"/>
      <c r="G56" s="104">
        <f>G12</f>
        <v>135000</v>
      </c>
    </row>
    <row r="57" spans="1:7" ht="12" customHeight="1" x14ac:dyDescent="0.75">
      <c r="A57" s="98"/>
      <c r="B57" s="108" t="s">
        <v>39</v>
      </c>
      <c r="C57" s="109"/>
      <c r="D57" s="109"/>
      <c r="E57" s="109"/>
      <c r="F57" s="109"/>
      <c r="G57" s="110">
        <f>G56-G55</f>
        <v>58316.399999999994</v>
      </c>
    </row>
    <row r="58" spans="1:7" ht="12" customHeight="1" x14ac:dyDescent="0.75">
      <c r="A58" s="98"/>
      <c r="B58" s="10" t="s">
        <v>40</v>
      </c>
      <c r="C58" s="11"/>
      <c r="D58" s="11"/>
      <c r="E58" s="11"/>
      <c r="F58" s="11"/>
      <c r="G58" s="7"/>
    </row>
    <row r="59" spans="1:7" ht="12.75" customHeight="1" thickBot="1" x14ac:dyDescent="0.9">
      <c r="A59" s="98"/>
      <c r="B59" s="12"/>
      <c r="C59" s="11"/>
      <c r="D59" s="11"/>
      <c r="E59" s="11"/>
      <c r="F59" s="11"/>
      <c r="G59" s="7"/>
    </row>
    <row r="60" spans="1:7" ht="12" customHeight="1" x14ac:dyDescent="0.75">
      <c r="A60" s="98"/>
      <c r="B60" s="19" t="s">
        <v>41</v>
      </c>
      <c r="C60" s="20"/>
      <c r="D60" s="20"/>
      <c r="E60" s="20"/>
      <c r="F60" s="21"/>
      <c r="G60" s="7"/>
    </row>
    <row r="61" spans="1:7" ht="12" customHeight="1" x14ac:dyDescent="0.75">
      <c r="A61" s="98"/>
      <c r="B61" s="22" t="s">
        <v>42</v>
      </c>
      <c r="C61" s="9"/>
      <c r="D61" s="9"/>
      <c r="E61" s="9"/>
      <c r="F61" s="23"/>
      <c r="G61" s="7"/>
    </row>
    <row r="62" spans="1:7" ht="12" customHeight="1" x14ac:dyDescent="0.75">
      <c r="A62" s="98"/>
      <c r="B62" s="22" t="s">
        <v>43</v>
      </c>
      <c r="C62" s="9"/>
      <c r="D62" s="9"/>
      <c r="E62" s="9"/>
      <c r="F62" s="23"/>
      <c r="G62" s="7"/>
    </row>
    <row r="63" spans="1:7" ht="12" customHeight="1" x14ac:dyDescent="0.75">
      <c r="A63" s="98"/>
      <c r="B63" s="22" t="s">
        <v>44</v>
      </c>
      <c r="C63" s="9"/>
      <c r="D63" s="9"/>
      <c r="E63" s="9"/>
      <c r="F63" s="23"/>
      <c r="G63" s="7"/>
    </row>
    <row r="64" spans="1:7" ht="12" customHeight="1" x14ac:dyDescent="0.75">
      <c r="A64" s="98"/>
      <c r="B64" s="22" t="s">
        <v>45</v>
      </c>
      <c r="C64" s="9"/>
      <c r="D64" s="9"/>
      <c r="E64" s="9"/>
      <c r="F64" s="23"/>
      <c r="G64" s="7"/>
    </row>
    <row r="65" spans="1:7" ht="12" customHeight="1" x14ac:dyDescent="0.75">
      <c r="A65" s="98"/>
      <c r="B65" s="22" t="s">
        <v>46</v>
      </c>
      <c r="C65" s="9"/>
      <c r="D65" s="9"/>
      <c r="E65" s="9"/>
      <c r="F65" s="23"/>
      <c r="G65" s="7"/>
    </row>
    <row r="66" spans="1:7" ht="12.75" customHeight="1" thickBot="1" x14ac:dyDescent="0.9">
      <c r="A66" s="98"/>
      <c r="B66" s="24" t="s">
        <v>47</v>
      </c>
      <c r="C66" s="25"/>
      <c r="D66" s="25"/>
      <c r="E66" s="25"/>
      <c r="F66" s="26"/>
      <c r="G66" s="7"/>
    </row>
    <row r="67" spans="1:7" ht="12.75" customHeight="1" x14ac:dyDescent="0.75">
      <c r="A67" s="98"/>
      <c r="B67" s="17"/>
      <c r="C67" s="9"/>
      <c r="D67" s="9"/>
      <c r="E67" s="9"/>
      <c r="F67" s="9"/>
      <c r="G67" s="7"/>
    </row>
    <row r="68" spans="1:7" ht="15" customHeight="1" thickBot="1" x14ac:dyDescent="0.9">
      <c r="A68" s="98"/>
      <c r="B68" s="144" t="s">
        <v>48</v>
      </c>
      <c r="C68" s="145"/>
      <c r="D68" s="16"/>
      <c r="E68" s="3"/>
      <c r="F68" s="3"/>
      <c r="G68" s="7"/>
    </row>
    <row r="69" spans="1:7" ht="12" customHeight="1" x14ac:dyDescent="0.75">
      <c r="A69" s="98"/>
      <c r="B69" s="14" t="s">
        <v>33</v>
      </c>
      <c r="C69" s="4" t="s">
        <v>98</v>
      </c>
      <c r="D69" s="15" t="s">
        <v>49</v>
      </c>
      <c r="E69" s="3"/>
      <c r="F69" s="3"/>
      <c r="G69" s="7"/>
    </row>
    <row r="70" spans="1:7" ht="12" customHeight="1" x14ac:dyDescent="0.75">
      <c r="A70" s="98"/>
      <c r="B70" s="111" t="s">
        <v>50</v>
      </c>
      <c r="C70" s="112">
        <f>+G24</f>
        <v>40000</v>
      </c>
      <c r="D70" s="113">
        <f>(C70/C76)</f>
        <v>0.52162391958645649</v>
      </c>
      <c r="E70" s="3"/>
      <c r="F70" s="3"/>
      <c r="G70" s="7"/>
    </row>
    <row r="71" spans="1:7" ht="12" customHeight="1" x14ac:dyDescent="0.75">
      <c r="A71" s="98"/>
      <c r="B71" s="111" t="s">
        <v>51</v>
      </c>
      <c r="C71" s="127">
        <f>+G29</f>
        <v>0</v>
      </c>
      <c r="D71" s="113">
        <v>0</v>
      </c>
      <c r="E71" s="3"/>
      <c r="F71" s="3"/>
      <c r="G71" s="7"/>
    </row>
    <row r="72" spans="1:7" ht="12" customHeight="1" x14ac:dyDescent="0.75">
      <c r="A72" s="98"/>
      <c r="B72" s="111" t="s">
        <v>52</v>
      </c>
      <c r="C72" s="112">
        <f>+G34</f>
        <v>10500</v>
      </c>
      <c r="D72" s="113">
        <f>(C72/C76)</f>
        <v>0.13692627889144485</v>
      </c>
      <c r="E72" s="3"/>
      <c r="F72" s="3"/>
      <c r="G72" s="7"/>
    </row>
    <row r="73" spans="1:7" ht="12" customHeight="1" x14ac:dyDescent="0.75">
      <c r="A73" s="98"/>
      <c r="B73" s="111" t="s">
        <v>27</v>
      </c>
      <c r="C73" s="112">
        <f>+G46</f>
        <v>22432</v>
      </c>
      <c r="D73" s="113">
        <f>(C73/C76)</f>
        <v>0.29252669410408483</v>
      </c>
      <c r="E73" s="3"/>
      <c r="F73" s="3"/>
      <c r="G73" s="7"/>
    </row>
    <row r="74" spans="1:7" ht="12" customHeight="1" x14ac:dyDescent="0.75">
      <c r="A74" s="98"/>
      <c r="B74" s="111" t="s">
        <v>53</v>
      </c>
      <c r="C74" s="114">
        <f>+G51</f>
        <v>100</v>
      </c>
      <c r="D74" s="113">
        <f>(C74/C76)</f>
        <v>1.3040597989661413E-3</v>
      </c>
      <c r="E74" s="6"/>
      <c r="F74" s="6"/>
      <c r="G74" s="7"/>
    </row>
    <row r="75" spans="1:7" ht="12" customHeight="1" x14ac:dyDescent="0.75">
      <c r="A75" s="98"/>
      <c r="B75" s="111" t="s">
        <v>54</v>
      </c>
      <c r="C75" s="114">
        <f>+G54</f>
        <v>3651.6000000000004</v>
      </c>
      <c r="D75" s="113">
        <f>(C75/C76)</f>
        <v>4.7619047619047623E-2</v>
      </c>
      <c r="E75" s="6"/>
      <c r="F75" s="6"/>
      <c r="G75" s="7"/>
    </row>
    <row r="76" spans="1:7" ht="12.75" customHeight="1" thickBot="1" x14ac:dyDescent="0.9">
      <c r="A76" s="98"/>
      <c r="B76" s="115" t="s">
        <v>99</v>
      </c>
      <c r="C76" s="116">
        <f>SUM(C70:C75)</f>
        <v>76683.600000000006</v>
      </c>
      <c r="D76" s="117">
        <f>SUM(D70:D75)</f>
        <v>1</v>
      </c>
      <c r="E76" s="6"/>
      <c r="F76" s="6"/>
      <c r="G76" s="7"/>
    </row>
    <row r="77" spans="1:7" ht="12" customHeight="1" x14ac:dyDescent="0.75">
      <c r="A77" s="98"/>
      <c r="B77" s="12"/>
      <c r="C77" s="11"/>
      <c r="D77" s="11"/>
      <c r="E77" s="11"/>
      <c r="F77" s="11"/>
      <c r="G77" s="7"/>
    </row>
    <row r="78" spans="1:7" ht="12.75" customHeight="1" x14ac:dyDescent="0.75">
      <c r="A78" s="98"/>
      <c r="B78" s="13"/>
      <c r="C78" s="11"/>
      <c r="D78" s="11"/>
      <c r="E78" s="11"/>
      <c r="F78" s="11"/>
      <c r="G78" s="7"/>
    </row>
    <row r="79" spans="1:7" ht="12" customHeight="1" thickBot="1" x14ac:dyDescent="0.9">
      <c r="A79" s="118"/>
      <c r="B79" s="28"/>
      <c r="C79" s="29" t="s">
        <v>67</v>
      </c>
      <c r="D79" s="30"/>
      <c r="E79" s="31"/>
      <c r="F79" s="5"/>
      <c r="G79" s="7"/>
    </row>
    <row r="80" spans="1:7" ht="12" customHeight="1" x14ac:dyDescent="0.75">
      <c r="A80" s="98"/>
      <c r="B80" s="32" t="s">
        <v>94</v>
      </c>
      <c r="C80" s="33">
        <v>20</v>
      </c>
      <c r="D80" s="33">
        <v>30</v>
      </c>
      <c r="E80" s="34">
        <v>40</v>
      </c>
      <c r="F80" s="27"/>
      <c r="G80" s="8"/>
    </row>
    <row r="81" spans="1:7" ht="12.75" customHeight="1" thickBot="1" x14ac:dyDescent="0.9">
      <c r="A81" s="98"/>
      <c r="B81" s="115" t="s">
        <v>59</v>
      </c>
      <c r="C81" s="116">
        <f>(G55/C80)</f>
        <v>3834.1800000000003</v>
      </c>
      <c r="D81" s="116">
        <f>(G55/D80)</f>
        <v>2556.1200000000003</v>
      </c>
      <c r="E81" s="119">
        <f>(G55/E80)</f>
        <v>1917.0900000000001</v>
      </c>
      <c r="F81" s="27"/>
      <c r="G81" s="8"/>
    </row>
    <row r="82" spans="1:7" ht="15.65" customHeight="1" x14ac:dyDescent="0.75">
      <c r="A82" s="98"/>
      <c r="B82" s="18" t="s">
        <v>55</v>
      </c>
      <c r="C82" s="9"/>
      <c r="D82" s="9"/>
      <c r="E82" s="9"/>
      <c r="F82" s="9"/>
      <c r="G82" s="9"/>
    </row>
  </sheetData>
  <mergeCells count="6">
    <mergeCell ref="B68:C68"/>
    <mergeCell ref="E9:F9"/>
    <mergeCell ref="E13:F13"/>
    <mergeCell ref="E14:F14"/>
    <mergeCell ref="E15:F15"/>
    <mergeCell ref="B17:G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Apicultura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2021-04-12T17:28:31Z</dcterms:modified>
</cp:coreProperties>
</file>