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uricó\"/>
    </mc:Choice>
  </mc:AlternateContent>
  <bookViews>
    <workbookView xWindow="-105" yWindow="-105" windowWidth="19425" windowHeight="10425"/>
  </bookViews>
  <sheets>
    <sheet name="Arandano" sheetId="1" r:id="rId1"/>
  </sheets>
  <calcPr calcId="162913"/>
</workbook>
</file>

<file path=xl/calcChain.xml><?xml version="1.0" encoding="utf-8"?>
<calcChain xmlns="http://schemas.openxmlformats.org/spreadsheetml/2006/main">
  <c r="E93" i="1" l="1"/>
  <c r="D93" i="1"/>
  <c r="C93" i="1"/>
  <c r="C87" i="1" l="1"/>
  <c r="G50" i="1" l="1"/>
  <c r="G51" i="1"/>
  <c r="G52" i="1"/>
  <c r="G54" i="1"/>
  <c r="G57" i="1"/>
  <c r="G26" i="1"/>
  <c r="G27" i="1"/>
  <c r="G38" i="1" l="1"/>
  <c r="G39" i="1"/>
  <c r="G40" i="1"/>
  <c r="G41" i="1"/>
  <c r="G22" i="1"/>
  <c r="G23" i="1"/>
  <c r="G24" i="1"/>
  <c r="G25" i="1"/>
  <c r="G28" i="1"/>
  <c r="G49" i="1" l="1"/>
  <c r="C88" i="1" l="1"/>
  <c r="D85" i="1" s="1"/>
  <c r="G62" i="1"/>
  <c r="G63" i="1" s="1"/>
  <c r="G56" i="1"/>
  <c r="G48" i="1"/>
  <c r="G47" i="1"/>
  <c r="G21" i="1"/>
  <c r="G12" i="1"/>
  <c r="G68" i="1" s="1"/>
  <c r="G58" i="1" l="1"/>
  <c r="D82" i="1"/>
  <c r="D86" i="1"/>
  <c r="D87" i="1"/>
  <c r="G29" i="1"/>
  <c r="D84" i="1"/>
  <c r="G42" i="1"/>
  <c r="D88" i="1" l="1"/>
  <c r="G65" i="1"/>
  <c r="G66" i="1" s="1"/>
  <c r="G67" i="1" s="1"/>
  <c r="G69" i="1" l="1"/>
</calcChain>
</file>

<file path=xl/sharedStrings.xml><?xml version="1.0" encoding="utf-8"?>
<sst xmlns="http://schemas.openxmlformats.org/spreadsheetml/2006/main" count="164" uniqueCount="119">
  <si>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</si>
  <si>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</si>
  <si>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</si>
  <si>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</si>
  <si>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</si>
  <si>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</si>
  <si>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</si>
  <si>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</si>
  <si>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</si>
  <si>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</si>
  <si>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</si>
  <si>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</si>
  <si>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</si>
  <si>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</si>
  <si>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</si>
  <si>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</si>
  <si>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</si>
  <si>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</si>
  <si>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</si>
  <si>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</si>
  <si>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</si>
  <si>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</si>
  <si>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</si>
  <si>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</si>
  <si>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</si>
  <si>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</si>
  <si>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</si>
  <si>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</si>
  <si>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</si>
  <si>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</si>
  <si>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</si>
  <si>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</si>
  <si>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</si>
  <si>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</si>
  <si>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</si>
  <si>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</si>
  <si>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</si>
  <si>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</si>
  <si>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</si>
  <si>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</si>
  <si>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</si>
  <si>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</si>
  <si>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</si>
  <si>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</si>
  <si>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</si>
  <si>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</si>
  <si>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</si>
  <si>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</si>
  <si>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</si>
  <si>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</si>
  <si>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</si>
  <si>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</si>
  <si>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</si>
  <si>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</si>
  <si>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</si>
  <si>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</si>
  <si>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</si>
  <si>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</si>
  <si>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</si>
  <si>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</si>
  <si>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</si>
  <si>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APLICACIÓN DE FERTILIZ.</t>
  </si>
  <si>
    <t>APLICACIÓN AGROQU,</t>
  </si>
  <si>
    <t>ACARREO INSUMOS</t>
  </si>
  <si>
    <t>UREA</t>
  </si>
  <si>
    <t>KG.</t>
  </si>
  <si>
    <t>OCTUBRE-NOVIEMBRE</t>
  </si>
  <si>
    <t>FUNGUICIDAS</t>
  </si>
  <si>
    <t>JUNIO-JULIO</t>
  </si>
  <si>
    <t>LIT</t>
  </si>
  <si>
    <t>DIC.2020</t>
  </si>
  <si>
    <t>RENDIMIENTO (KG./Há.)</t>
  </si>
  <si>
    <t>APLICACIÓN FITOSQNITARIA</t>
  </si>
  <si>
    <t>AQCARREO DE INSUMOS</t>
  </si>
  <si>
    <t>APLICACIÓN FERTILIZANTES</t>
  </si>
  <si>
    <t>CULTIVADOR ENTRE HILERA</t>
  </si>
  <si>
    <t>HERBICIDA</t>
  </si>
  <si>
    <t>SEPTIEMBRE-MARZO</t>
  </si>
  <si>
    <t>KG</t>
  </si>
  <si>
    <t>SEPTIEMBRE-ENERO</t>
  </si>
  <si>
    <t>SEPTIEMBRE-NOVIEMB.</t>
  </si>
  <si>
    <t>PODA Y RETIRO SARMIENT.</t>
  </si>
  <si>
    <t>APLIACACION HERBICIDAS</t>
  </si>
  <si>
    <t>CONTROL DE MALEZ.MAN</t>
  </si>
  <si>
    <t>RIEGO</t>
  </si>
  <si>
    <t>COSECHA Y EMBALAJE</t>
  </si>
  <si>
    <t>FOSFATO MONOAMONICO</t>
  </si>
  <si>
    <t>NITRATO DE CA</t>
  </si>
  <si>
    <t>SULFATO DE MAGNECIO</t>
  </si>
  <si>
    <t>SULFATO DE K.</t>
  </si>
  <si>
    <t>ACIDO FOSFORICO</t>
  </si>
  <si>
    <t>POLYBEN</t>
  </si>
  <si>
    <t>ZERO</t>
  </si>
  <si>
    <t>TRASLADO COSECHEROS</t>
  </si>
  <si>
    <t>DICIEMBRE-ENERO</t>
  </si>
  <si>
    <t>JULIO-DIC.</t>
  </si>
  <si>
    <t>JUNIO-FEBRERO</t>
  </si>
  <si>
    <t>AGODTO-DICIEMB.</t>
  </si>
  <si>
    <t>JUNIO-SEPT.</t>
  </si>
  <si>
    <t>SEPT-FEBRERO</t>
  </si>
  <si>
    <t>MAYO-JUNIO</t>
  </si>
  <si>
    <t>SEPT-DIC</t>
  </si>
  <si>
    <t>DIC-FEBRERO</t>
  </si>
  <si>
    <t>OCT-NOV.</t>
  </si>
  <si>
    <t>AGOSTO-NOV.</t>
  </si>
  <si>
    <t xml:space="preserve">  </t>
  </si>
  <si>
    <t>FRESCO EXPORTACION</t>
  </si>
  <si>
    <t>DICIEMBRE-FEBRERO</t>
  </si>
  <si>
    <t>MEDIO</t>
  </si>
  <si>
    <t>NOV A FEB</t>
  </si>
  <si>
    <t>LEGACY Y OTRAS</t>
  </si>
  <si>
    <t>CURICO</t>
  </si>
  <si>
    <t>MOLINA-ROMERAL-TENO-CURICO-RAUCO</t>
  </si>
  <si>
    <t>PRECIO ESPERADO ($/kg)</t>
  </si>
  <si>
    <t>HELADA-GRANIZO-SEQUIA</t>
  </si>
  <si>
    <t>ESCENARIOS COSTO UNITARIO  ($/kg)</t>
  </si>
  <si>
    <t>Rendimiento (kg/hà)</t>
  </si>
  <si>
    <t>Costo unitario ($/kg) (*)</t>
  </si>
  <si>
    <t>ARANDANO AÑO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</si>
</sst>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b/>
      <sz val="7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23" fillId="0" borderId="0" applyFont="0" applyFill="0" applyBorder="0" applyAlignment="0" applyProtection="0"/>
  </cellStyleXfs>
  <cellXfs count="18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5" fillId="7" borderId="13" xfId="0" applyFont="1" applyFill="1" applyBorder="1" applyAlignment="1"/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164" fontId="17" fillId="2" borderId="13" xfId="0" applyNumberFormat="1" applyFont="1" applyFill="1" applyBorder="1" applyAlignment="1">
      <alignment vertical="center"/>
    </xf>
    <xf numFmtId="0" fontId="15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5" borderId="17" xfId="0" applyNumberFormat="1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164" fontId="1" fillId="5" borderId="19" xfId="0" applyNumberFormat="1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/>
    </xf>
    <xf numFmtId="164" fontId="1" fillId="3" borderId="21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164" fontId="1" fillId="5" borderId="21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0" fontId="10" fillId="5" borderId="23" xfId="0" applyFont="1" applyFill="1" applyBorder="1" applyAlignment="1">
      <alignment vertical="center"/>
    </xf>
    <xf numFmtId="164" fontId="1" fillId="6" borderId="2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49" fontId="13" fillId="8" borderId="25" xfId="0" applyNumberFormat="1" applyFont="1" applyFill="1" applyBorder="1" applyAlignment="1">
      <alignment vertical="center"/>
    </xf>
    <xf numFmtId="49" fontId="15" fillId="8" borderId="26" xfId="0" applyNumberFormat="1" applyFont="1" applyFill="1" applyBorder="1" applyAlignment="1"/>
    <xf numFmtId="49" fontId="13" fillId="2" borderId="27" xfId="0" applyNumberFormat="1" applyFont="1" applyFill="1" applyBorder="1" applyAlignment="1">
      <alignment vertical="center"/>
    </xf>
    <xf numFmtId="9" fontId="15" fillId="2" borderId="28" xfId="0" applyNumberFormat="1" applyFont="1" applyFill="1" applyBorder="1" applyAlignment="1"/>
    <xf numFmtId="49" fontId="13" fillId="8" borderId="29" xfId="0" applyNumberFormat="1" applyFont="1" applyFill="1" applyBorder="1" applyAlignment="1">
      <alignment vertical="center"/>
    </xf>
    <xf numFmtId="165" fontId="13" fillId="8" borderId="30" xfId="0" applyNumberFormat="1" applyFont="1" applyFill="1" applyBorder="1" applyAlignment="1">
      <alignment vertical="center"/>
    </xf>
    <xf numFmtId="9" fontId="13" fillId="8" borderId="31" xfId="0" applyNumberFormat="1" applyFont="1" applyFill="1" applyBorder="1" applyAlignment="1">
      <alignment vertical="center"/>
    </xf>
    <xf numFmtId="0" fontId="15" fillId="9" borderId="34" xfId="0" applyFont="1" applyFill="1" applyBorder="1" applyAlignment="1"/>
    <xf numFmtId="0" fontId="15" fillId="2" borderId="13" xfId="0" applyFont="1" applyFill="1" applyBorder="1" applyAlignment="1">
      <alignment vertical="center"/>
    </xf>
    <xf numFmtId="49" fontId="15" fillId="2" borderId="13" xfId="0" applyNumberFormat="1" applyFont="1" applyFill="1" applyBorder="1" applyAlignment="1">
      <alignment vertical="center"/>
    </xf>
    <xf numFmtId="49" fontId="13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0" fontId="13" fillId="7" borderId="13" xfId="0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49" fontId="18" fillId="9" borderId="13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10" fillId="9" borderId="43" xfId="0" applyFont="1" applyFill="1" applyBorder="1" applyAlignment="1">
      <alignment vertical="center"/>
    </xf>
    <xf numFmtId="49" fontId="13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0" fontId="0" fillId="0" borderId="0" xfId="0" applyNumberFormat="1" applyFont="1" applyAlignment="1">
      <alignment horizontal="left" vertical="top"/>
    </xf>
    <xf numFmtId="166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3" fontId="7" fillId="0" borderId="13" xfId="0" applyNumberFormat="1" applyFont="1" applyFill="1" applyBorder="1" applyAlignment="1">
      <alignment vertical="center"/>
    </xf>
    <xf numFmtId="49" fontId="4" fillId="2" borderId="47" xfId="0" applyNumberFormat="1" applyFont="1" applyFill="1" applyBorder="1" applyAlignment="1">
      <alignment wrapText="1"/>
    </xf>
    <xf numFmtId="49" fontId="4" fillId="2" borderId="47" xfId="0" applyNumberFormat="1" applyFont="1" applyFill="1" applyBorder="1" applyAlignment="1">
      <alignment horizontal="center" wrapText="1"/>
    </xf>
    <xf numFmtId="0" fontId="4" fillId="2" borderId="47" xfId="0" applyNumberFormat="1" applyFont="1" applyFill="1" applyBorder="1" applyAlignment="1">
      <alignment wrapText="1"/>
    </xf>
    <xf numFmtId="49" fontId="4" fillId="2" borderId="47" xfId="0" applyNumberFormat="1" applyFont="1" applyFill="1" applyBorder="1" applyAlignment="1">
      <alignment horizontal="right" wrapText="1"/>
    </xf>
    <xf numFmtId="3" fontId="4" fillId="2" borderId="47" xfId="0" applyNumberFormat="1" applyFont="1" applyFill="1" applyBorder="1" applyAlignment="1">
      <alignment horizontal="right" wrapText="1"/>
    </xf>
    <xf numFmtId="3" fontId="4" fillId="2" borderId="47" xfId="0" applyNumberFormat="1" applyFont="1" applyFill="1" applyBorder="1" applyAlignment="1">
      <alignment horizontal="right" vertical="center"/>
    </xf>
    <xf numFmtId="49" fontId="8" fillId="2" borderId="47" xfId="0" applyNumberFormat="1" applyFont="1" applyFill="1" applyBorder="1" applyAlignment="1"/>
    <xf numFmtId="0" fontId="4" fillId="2" borderId="47" xfId="0" applyFont="1" applyFill="1" applyBorder="1" applyAlignment="1">
      <alignment horizontal="center"/>
    </xf>
    <xf numFmtId="0" fontId="4" fillId="2" borderId="47" xfId="0" applyFont="1" applyFill="1" applyBorder="1" applyAlignment="1"/>
    <xf numFmtId="3" fontId="4" fillId="2" borderId="47" xfId="0" applyNumberFormat="1" applyFont="1" applyFill="1" applyBorder="1" applyAlignment="1"/>
    <xf numFmtId="49" fontId="4" fillId="2" borderId="47" xfId="0" applyNumberFormat="1" applyFont="1" applyFill="1" applyBorder="1" applyAlignment="1"/>
    <xf numFmtId="49" fontId="4" fillId="2" borderId="47" xfId="0" applyNumberFormat="1" applyFont="1" applyFill="1" applyBorder="1" applyAlignment="1">
      <alignment horizontal="center"/>
    </xf>
    <xf numFmtId="0" fontId="4" fillId="2" borderId="47" xfId="0" applyNumberFormat="1" applyFont="1" applyFill="1" applyBorder="1" applyAlignment="1"/>
    <xf numFmtId="0" fontId="12" fillId="0" borderId="47" xfId="0" applyNumberFormat="1" applyFont="1" applyBorder="1" applyAlignment="1"/>
    <xf numFmtId="3" fontId="22" fillId="0" borderId="5" xfId="0" applyNumberFormat="1" applyFont="1" applyFill="1" applyBorder="1" applyAlignment="1">
      <alignment vertical="center"/>
    </xf>
    <xf numFmtId="0" fontId="2" fillId="2" borderId="51" xfId="0" applyFont="1" applyFill="1" applyBorder="1" applyAlignment="1"/>
    <xf numFmtId="0" fontId="2" fillId="2" borderId="50" xfId="0" applyFont="1" applyFill="1" applyBorder="1" applyAlignment="1"/>
    <xf numFmtId="0" fontId="2" fillId="2" borderId="50" xfId="0" applyFont="1" applyFill="1" applyBorder="1" applyAlignment="1">
      <alignment horizontal="justify" wrapText="1"/>
    </xf>
    <xf numFmtId="0" fontId="2" fillId="2" borderId="52" xfId="0" applyFont="1" applyFill="1" applyBorder="1" applyAlignment="1"/>
    <xf numFmtId="0" fontId="2" fillId="2" borderId="53" xfId="0" applyFont="1" applyFill="1" applyBorder="1" applyAlignment="1">
      <alignment horizontal="left"/>
    </xf>
    <xf numFmtId="0" fontId="2" fillId="2" borderId="53" xfId="0" applyFont="1" applyFill="1" applyBorder="1" applyAlignment="1"/>
    <xf numFmtId="49" fontId="1" fillId="5" borderId="48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 wrapText="1"/>
    </xf>
    <xf numFmtId="0" fontId="4" fillId="2" borderId="58" xfId="0" applyNumberFormat="1" applyFont="1" applyFill="1" applyBorder="1" applyAlignment="1">
      <alignment wrapText="1"/>
    </xf>
    <xf numFmtId="3" fontId="4" fillId="2" borderId="58" xfId="0" applyNumberFormat="1" applyFont="1" applyFill="1" applyBorder="1" applyAlignment="1">
      <alignment horizontal="right" wrapText="1"/>
    </xf>
    <xf numFmtId="49" fontId="1" fillId="3" borderId="49" xfId="0" applyNumberFormat="1" applyFont="1" applyFill="1" applyBorder="1" applyAlignment="1">
      <alignment horizontal="center" vertical="center" wrapText="1"/>
    </xf>
    <xf numFmtId="49" fontId="4" fillId="2" borderId="59" xfId="0" applyNumberFormat="1" applyFont="1" applyFill="1" applyBorder="1" applyAlignment="1">
      <alignment horizontal="center" wrapText="1"/>
    </xf>
    <xf numFmtId="49" fontId="4" fillId="2" borderId="60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wrapText="1"/>
    </xf>
    <xf numFmtId="49" fontId="4" fillId="2" borderId="62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0" fontId="4" fillId="2" borderId="60" xfId="0" applyNumberFormat="1" applyFont="1" applyFill="1" applyBorder="1" applyAlignment="1">
      <alignment wrapText="1"/>
    </xf>
    <xf numFmtId="3" fontId="4" fillId="2" borderId="60" xfId="0" applyNumberFormat="1" applyFont="1" applyFill="1" applyBorder="1" applyAlignment="1">
      <alignment horizontal="right" wrapText="1"/>
    </xf>
    <xf numFmtId="3" fontId="2" fillId="2" borderId="53" xfId="0" applyNumberFormat="1" applyFont="1" applyFill="1" applyBorder="1" applyAlignment="1"/>
    <xf numFmtId="49" fontId="7" fillId="3" borderId="49" xfId="0" applyNumberFormat="1" applyFont="1" applyFill="1" applyBorder="1" applyAlignment="1">
      <alignment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3" fontId="19" fillId="3" borderId="49" xfId="0" applyNumberFormat="1" applyFont="1" applyFill="1" applyBorder="1" applyAlignment="1">
      <alignment vertical="center"/>
    </xf>
    <xf numFmtId="49" fontId="4" fillId="2" borderId="62" xfId="0" applyNumberFormat="1" applyFont="1" applyFill="1" applyBorder="1" applyAlignment="1">
      <alignment horizontal="center" wrapText="1"/>
    </xf>
    <xf numFmtId="0" fontId="4" fillId="2" borderId="62" xfId="0" applyNumberFormat="1" applyFont="1" applyFill="1" applyBorder="1" applyAlignment="1">
      <alignment wrapText="1"/>
    </xf>
    <xf numFmtId="49" fontId="4" fillId="2" borderId="62" xfId="0" applyNumberFormat="1" applyFont="1" applyFill="1" applyBorder="1" applyAlignment="1">
      <alignment horizontal="right" wrapText="1"/>
    </xf>
    <xf numFmtId="3" fontId="4" fillId="2" borderId="62" xfId="0" applyNumberFormat="1" applyFont="1" applyFill="1" applyBorder="1" applyAlignment="1">
      <alignment horizontal="right" wrapText="1"/>
    </xf>
    <xf numFmtId="3" fontId="4" fillId="2" borderId="62" xfId="0" applyNumberFormat="1" applyFont="1" applyFill="1" applyBorder="1" applyAlignment="1">
      <alignment horizontal="right" vertical="center"/>
    </xf>
    <xf numFmtId="49" fontId="4" fillId="2" borderId="61" xfId="0" applyNumberFormat="1" applyFont="1" applyFill="1" applyBorder="1" applyAlignment="1">
      <alignment horizontal="center" wrapText="1"/>
    </xf>
    <xf numFmtId="0" fontId="4" fillId="2" borderId="61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horizontal="right" wrapText="1"/>
    </xf>
    <xf numFmtId="3" fontId="4" fillId="2" borderId="61" xfId="0" applyNumberFormat="1" applyFont="1" applyFill="1" applyBorder="1" applyAlignment="1">
      <alignment horizontal="right" wrapText="1"/>
    </xf>
    <xf numFmtId="3" fontId="4" fillId="2" borderId="61" xfId="0" applyNumberFormat="1" applyFont="1" applyFill="1" applyBorder="1" applyAlignment="1">
      <alignment horizontal="right" vertical="center"/>
    </xf>
    <xf numFmtId="49" fontId="7" fillId="3" borderId="7" xfId="0" applyNumberFormat="1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3" fontId="19" fillId="3" borderId="7" xfId="0" applyNumberFormat="1" applyFont="1" applyFill="1" applyBorder="1" applyAlignment="1">
      <alignment vertical="center"/>
    </xf>
    <xf numFmtId="49" fontId="8" fillId="2" borderId="62" xfId="0" applyNumberFormat="1" applyFont="1" applyFill="1" applyBorder="1" applyAlignment="1"/>
    <xf numFmtId="0" fontId="4" fillId="2" borderId="62" xfId="0" applyFont="1" applyFill="1" applyBorder="1" applyAlignment="1">
      <alignment horizontal="center"/>
    </xf>
    <xf numFmtId="0" fontId="4" fillId="2" borderId="62" xfId="0" applyFont="1" applyFill="1" applyBorder="1" applyAlignment="1"/>
    <xf numFmtId="3" fontId="4" fillId="2" borderId="62" xfId="0" applyNumberFormat="1" applyFont="1" applyFill="1" applyBorder="1" applyAlignment="1"/>
    <xf numFmtId="49" fontId="8" fillId="2" borderId="61" xfId="0" applyNumberFormat="1" applyFont="1" applyFill="1" applyBorder="1" applyAlignment="1"/>
    <xf numFmtId="0" fontId="4" fillId="2" borderId="61" xfId="0" applyFont="1" applyFill="1" applyBorder="1" applyAlignment="1">
      <alignment horizontal="center"/>
    </xf>
    <xf numFmtId="0" fontId="4" fillId="2" borderId="61" xfId="0" applyNumberFormat="1" applyFont="1" applyFill="1" applyBorder="1" applyAlignment="1"/>
    <xf numFmtId="3" fontId="4" fillId="2" borderId="61" xfId="0" applyNumberFormat="1" applyFont="1" applyFill="1" applyBorder="1" applyAlignment="1"/>
    <xf numFmtId="49" fontId="9" fillId="3" borderId="7" xfId="0" applyNumberFormat="1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3" fontId="20" fillId="3" borderId="7" xfId="0" applyNumberFormat="1" applyFont="1" applyFill="1" applyBorder="1" applyAlignment="1">
      <alignment vertical="center"/>
    </xf>
    <xf numFmtId="49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center"/>
    </xf>
    <xf numFmtId="3" fontId="4" fillId="2" borderId="63" xfId="0" applyNumberFormat="1" applyFont="1" applyFill="1" applyBorder="1" applyAlignment="1"/>
    <xf numFmtId="41" fontId="13" fillId="8" borderId="45" xfId="1" applyFont="1" applyFill="1" applyBorder="1" applyAlignment="1">
      <alignment vertical="center"/>
    </xf>
    <xf numFmtId="41" fontId="13" fillId="8" borderId="46" xfId="1" applyFont="1" applyFill="1" applyBorder="1" applyAlignment="1">
      <alignment vertical="center"/>
    </xf>
    <xf numFmtId="41" fontId="13" fillId="8" borderId="30" xfId="1" applyFont="1" applyFill="1" applyBorder="1" applyAlignment="1">
      <alignment vertical="center"/>
    </xf>
    <xf numFmtId="41" fontId="13" fillId="8" borderId="31" xfId="1" applyFont="1" applyFill="1" applyBorder="1" applyAlignment="1">
      <alignment vertical="center"/>
    </xf>
    <xf numFmtId="0" fontId="2" fillId="2" borderId="64" xfId="0" applyFont="1" applyFill="1" applyBorder="1" applyAlignment="1"/>
    <xf numFmtId="0" fontId="5" fillId="2" borderId="64" xfId="0" applyFont="1" applyFill="1" applyBorder="1" applyAlignment="1"/>
    <xf numFmtId="0" fontId="0" fillId="2" borderId="51" xfId="0" applyFont="1" applyFill="1" applyBorder="1" applyAlignment="1"/>
    <xf numFmtId="0" fontId="21" fillId="2" borderId="51" xfId="0" applyFont="1" applyFill="1" applyBorder="1" applyAlignment="1"/>
    <xf numFmtId="0" fontId="2" fillId="2" borderId="65" xfId="0" applyFont="1" applyFill="1" applyBorder="1" applyAlignment="1">
      <alignment wrapText="1"/>
    </xf>
    <xf numFmtId="14" fontId="2" fillId="2" borderId="65" xfId="0" applyNumberFormat="1" applyFont="1" applyFill="1" applyBorder="1" applyAlignment="1"/>
    <xf numFmtId="49" fontId="1" fillId="3" borderId="47" xfId="0" applyNumberFormat="1" applyFont="1" applyFill="1" applyBorder="1" applyAlignment="1">
      <alignment vertical="center" wrapText="1"/>
    </xf>
    <xf numFmtId="49" fontId="17" fillId="2" borderId="47" xfId="0" applyNumberFormat="1" applyFont="1" applyFill="1" applyBorder="1" applyAlignment="1">
      <alignment horizontal="right"/>
    </xf>
    <xf numFmtId="49" fontId="4" fillId="2" borderId="47" xfId="0" applyNumberFormat="1" applyFont="1" applyFill="1" applyBorder="1" applyAlignment="1">
      <alignment vertical="center" wrapText="1"/>
    </xf>
    <xf numFmtId="49" fontId="4" fillId="2" borderId="47" xfId="0" applyNumberFormat="1" applyFont="1" applyFill="1" applyBorder="1" applyAlignment="1">
      <alignment horizontal="right" vertical="center" wrapText="1"/>
    </xf>
    <xf numFmtId="49" fontId="4" fillId="2" borderId="47" xfId="0" applyNumberFormat="1" applyFont="1" applyFill="1" applyBorder="1" applyAlignment="1">
      <alignment horizontal="right"/>
    </xf>
    <xf numFmtId="14" fontId="4" fillId="2" borderId="47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13" fillId="8" borderId="14" xfId="0" applyNumberFormat="1" applyFont="1" applyFill="1" applyBorder="1" applyAlignment="1">
      <alignment horizontal="center" vertical="center"/>
    </xf>
    <xf numFmtId="49" fontId="18" fillId="9" borderId="32" xfId="0" applyNumberFormat="1" applyFont="1" applyFill="1" applyBorder="1" applyAlignment="1">
      <alignment vertical="center"/>
    </xf>
    <xf numFmtId="0" fontId="13" fillId="9" borderId="33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4" xfId="0" applyNumberFormat="1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77" y="188407"/>
          <a:ext cx="5987143" cy="1162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1" zoomScaleNormal="91" workbookViewId="0">
      <selection activeCell="K4" sqref="K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28515625" style="1" customWidth="1"/>
    <col min="3" max="3" width="19.42578125" style="1" customWidth="1"/>
    <col min="4" max="4" width="8.7109375" style="1" customWidth="1"/>
    <col min="5" max="5" width="16.140625" style="1" customWidth="1"/>
    <col min="6" max="6" width="11" style="1" customWidth="1"/>
    <col min="7" max="7" width="16.140625" style="1" customWidth="1"/>
    <col min="8" max="15" width="10.85546875" style="1" customWidth="1"/>
    <col min="16" max="16" width="10.85546875" style="83" customWidth="1"/>
    <col min="17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63"/>
      <c r="C8" s="164"/>
      <c r="D8" s="2"/>
      <c r="E8" s="3"/>
      <c r="F8" s="3"/>
      <c r="G8" s="3"/>
    </row>
    <row r="9" spans="1:7" ht="15" customHeight="1" x14ac:dyDescent="0.25">
      <c r="A9" s="40"/>
      <c r="B9" s="167" t="s">
        <v>0</v>
      </c>
      <c r="C9" s="168" t="s">
        <v>118</v>
      </c>
      <c r="D9" s="161"/>
      <c r="E9" s="179" t="s">
        <v>71</v>
      </c>
      <c r="F9" s="180"/>
      <c r="G9" s="5">
        <v>12000</v>
      </c>
    </row>
    <row r="10" spans="1:7" ht="15" customHeight="1" x14ac:dyDescent="0.25">
      <c r="A10" s="40"/>
      <c r="B10" s="169" t="s">
        <v>1</v>
      </c>
      <c r="C10" s="170" t="s">
        <v>110</v>
      </c>
      <c r="D10" s="162"/>
      <c r="E10" s="177" t="s">
        <v>2</v>
      </c>
      <c r="F10" s="178"/>
      <c r="G10" s="6" t="s">
        <v>109</v>
      </c>
    </row>
    <row r="11" spans="1:7" ht="15" customHeight="1" x14ac:dyDescent="0.25">
      <c r="A11" s="40"/>
      <c r="B11" s="169" t="s">
        <v>3</v>
      </c>
      <c r="C11" s="171" t="s">
        <v>108</v>
      </c>
      <c r="D11" s="162"/>
      <c r="E11" s="177" t="s">
        <v>113</v>
      </c>
      <c r="F11" s="178"/>
      <c r="G11" s="84">
        <v>1500</v>
      </c>
    </row>
    <row r="12" spans="1:7" ht="15" customHeight="1" x14ac:dyDescent="0.25">
      <c r="A12" s="40"/>
      <c r="B12" s="169" t="s">
        <v>4</v>
      </c>
      <c r="C12" s="90" t="s">
        <v>60</v>
      </c>
      <c r="D12" s="162"/>
      <c r="E12" s="7" t="s">
        <v>5</v>
      </c>
      <c r="F12" s="8"/>
      <c r="G12" s="9">
        <f>(G9*G11)</f>
        <v>18000000</v>
      </c>
    </row>
    <row r="13" spans="1:7" ht="15" customHeight="1" x14ac:dyDescent="0.25">
      <c r="A13" s="40"/>
      <c r="B13" s="169" t="s">
        <v>6</v>
      </c>
      <c r="C13" s="90" t="s">
        <v>111</v>
      </c>
      <c r="D13" s="162"/>
      <c r="E13" s="177" t="s">
        <v>7</v>
      </c>
      <c r="F13" s="178"/>
      <c r="G13" s="6" t="s">
        <v>106</v>
      </c>
    </row>
    <row r="14" spans="1:7" ht="30.75" customHeight="1" x14ac:dyDescent="0.25">
      <c r="A14" s="40"/>
      <c r="B14" s="169" t="s">
        <v>8</v>
      </c>
      <c r="C14" s="90" t="s">
        <v>112</v>
      </c>
      <c r="D14" s="162"/>
      <c r="E14" s="177" t="s">
        <v>9</v>
      </c>
      <c r="F14" s="178"/>
      <c r="G14" s="6" t="s">
        <v>107</v>
      </c>
    </row>
    <row r="15" spans="1:7" ht="22.5" customHeight="1" x14ac:dyDescent="0.25">
      <c r="A15" s="40"/>
      <c r="B15" s="169" t="s">
        <v>10</v>
      </c>
      <c r="C15" s="172" t="s">
        <v>70</v>
      </c>
      <c r="D15" s="162"/>
      <c r="E15" s="181" t="s">
        <v>11</v>
      </c>
      <c r="F15" s="182"/>
      <c r="G15" s="173" t="s">
        <v>114</v>
      </c>
    </row>
    <row r="16" spans="1:7" ht="12" customHeight="1" x14ac:dyDescent="0.25">
      <c r="A16" s="2"/>
      <c r="B16" s="165"/>
      <c r="C16" s="166"/>
      <c r="D16" s="102"/>
      <c r="E16" s="103"/>
      <c r="F16" s="103"/>
      <c r="G16" s="104"/>
    </row>
    <row r="17" spans="1:8" ht="12" customHeight="1" x14ac:dyDescent="0.25">
      <c r="A17" s="40"/>
      <c r="B17" s="183" t="s">
        <v>12</v>
      </c>
      <c r="C17" s="184"/>
      <c r="D17" s="184"/>
      <c r="E17" s="184"/>
      <c r="F17" s="184"/>
      <c r="G17" s="185"/>
    </row>
    <row r="18" spans="1:8" ht="12" customHeight="1" x14ac:dyDescent="0.25">
      <c r="A18" s="2"/>
      <c r="B18" s="105"/>
      <c r="C18" s="106"/>
      <c r="D18" s="106"/>
      <c r="E18" s="106"/>
      <c r="F18" s="107"/>
      <c r="G18" s="107"/>
    </row>
    <row r="19" spans="1:8" ht="12" customHeight="1" x14ac:dyDescent="0.25">
      <c r="A19" s="4"/>
      <c r="B19" s="108" t="s">
        <v>13</v>
      </c>
      <c r="C19" s="109"/>
      <c r="D19" s="110"/>
      <c r="E19" s="110"/>
      <c r="F19" s="110"/>
      <c r="G19" s="110"/>
    </row>
    <row r="20" spans="1:8" ht="24" customHeight="1" x14ac:dyDescent="0.25">
      <c r="A20" s="40"/>
      <c r="B20" s="115" t="s">
        <v>14</v>
      </c>
      <c r="C20" s="115" t="s">
        <v>15</v>
      </c>
      <c r="D20" s="115" t="s">
        <v>16</v>
      </c>
      <c r="E20" s="115" t="s">
        <v>17</v>
      </c>
      <c r="F20" s="115" t="s">
        <v>18</v>
      </c>
      <c r="G20" s="115" t="s">
        <v>19</v>
      </c>
    </row>
    <row r="21" spans="1:8" ht="12.75" customHeight="1" x14ac:dyDescent="0.25">
      <c r="A21" s="10"/>
      <c r="B21" s="111" t="s">
        <v>81</v>
      </c>
      <c r="C21" s="112" t="s">
        <v>20</v>
      </c>
      <c r="D21" s="113">
        <v>24</v>
      </c>
      <c r="E21" s="111" t="s">
        <v>68</v>
      </c>
      <c r="F21" s="114">
        <v>20000</v>
      </c>
      <c r="G21" s="114">
        <f>(D21*F21)</f>
        <v>480000</v>
      </c>
    </row>
    <row r="22" spans="1:8" ht="12.75" customHeight="1" x14ac:dyDescent="0.25">
      <c r="A22" s="10"/>
      <c r="B22" s="82" t="s">
        <v>61</v>
      </c>
      <c r="C22" s="11" t="s">
        <v>20</v>
      </c>
      <c r="D22" s="12">
        <v>5</v>
      </c>
      <c r="E22" s="82" t="s">
        <v>95</v>
      </c>
      <c r="F22" s="9">
        <v>20000</v>
      </c>
      <c r="G22" s="9">
        <f t="shared" ref="G22:G28" si="0">(D22*F22)</f>
        <v>100000</v>
      </c>
    </row>
    <row r="23" spans="1:8" ht="12.75" customHeight="1" x14ac:dyDescent="0.25">
      <c r="A23" s="10"/>
      <c r="B23" s="117" t="s">
        <v>72</v>
      </c>
      <c r="C23" s="11" t="s">
        <v>20</v>
      </c>
      <c r="D23" s="12">
        <v>6</v>
      </c>
      <c r="E23" s="82" t="s">
        <v>96</v>
      </c>
      <c r="F23" s="9">
        <v>20000</v>
      </c>
      <c r="G23" s="9">
        <f t="shared" si="0"/>
        <v>120000</v>
      </c>
    </row>
    <row r="24" spans="1:8" ht="12.75" customHeight="1" x14ac:dyDescent="0.25">
      <c r="A24" s="40"/>
      <c r="B24" s="87" t="s">
        <v>82</v>
      </c>
      <c r="C24" s="116" t="s">
        <v>20</v>
      </c>
      <c r="D24" s="12">
        <v>5</v>
      </c>
      <c r="E24" s="82" t="s">
        <v>97</v>
      </c>
      <c r="F24" s="9">
        <v>20000</v>
      </c>
      <c r="G24" s="9">
        <f t="shared" si="0"/>
        <v>100000</v>
      </c>
    </row>
    <row r="25" spans="1:8" ht="12.75" customHeight="1" x14ac:dyDescent="0.25">
      <c r="A25" s="40"/>
      <c r="B25" s="87" t="s">
        <v>83</v>
      </c>
      <c r="C25" s="116" t="s">
        <v>25</v>
      </c>
      <c r="D25" s="12">
        <v>15</v>
      </c>
      <c r="E25" s="82" t="s">
        <v>98</v>
      </c>
      <c r="F25" s="9">
        <v>20000</v>
      </c>
      <c r="G25" s="9">
        <f t="shared" si="0"/>
        <v>300000</v>
      </c>
    </row>
    <row r="26" spans="1:8" ht="12.75" customHeight="1" x14ac:dyDescent="0.25">
      <c r="A26" s="40"/>
      <c r="B26" s="87" t="s">
        <v>84</v>
      </c>
      <c r="C26" s="116" t="s">
        <v>25</v>
      </c>
      <c r="D26" s="12">
        <v>22</v>
      </c>
      <c r="E26" s="85" t="s">
        <v>99</v>
      </c>
      <c r="F26" s="9">
        <v>20000</v>
      </c>
      <c r="G26" s="9">
        <f t="shared" si="0"/>
        <v>440000</v>
      </c>
    </row>
    <row r="27" spans="1:8" ht="12.75" customHeight="1" x14ac:dyDescent="0.25">
      <c r="A27" s="10"/>
      <c r="B27" s="111" t="s">
        <v>73</v>
      </c>
      <c r="C27" s="11" t="s">
        <v>25</v>
      </c>
      <c r="D27" s="12">
        <v>8</v>
      </c>
      <c r="E27" s="85" t="s">
        <v>96</v>
      </c>
      <c r="F27" s="9">
        <v>20000</v>
      </c>
      <c r="G27" s="9">
        <f t="shared" si="0"/>
        <v>160000</v>
      </c>
    </row>
    <row r="28" spans="1:8" ht="12.75" customHeight="1" x14ac:dyDescent="0.25">
      <c r="A28" s="10"/>
      <c r="B28" s="117" t="s">
        <v>85</v>
      </c>
      <c r="C28" s="120" t="s">
        <v>78</v>
      </c>
      <c r="D28" s="121">
        <v>10000</v>
      </c>
      <c r="E28" s="117" t="s">
        <v>107</v>
      </c>
      <c r="F28" s="122">
        <v>400</v>
      </c>
      <c r="G28" s="122">
        <f t="shared" si="0"/>
        <v>4000000</v>
      </c>
    </row>
    <row r="29" spans="1:8" ht="12.75" customHeight="1" x14ac:dyDescent="0.25">
      <c r="A29" s="40"/>
      <c r="B29" s="124" t="s">
        <v>21</v>
      </c>
      <c r="C29" s="125"/>
      <c r="D29" s="125"/>
      <c r="E29" s="125"/>
      <c r="F29" s="126"/>
      <c r="G29" s="127">
        <f>SUM(G21:G28)</f>
        <v>5700000</v>
      </c>
      <c r="H29" s="86"/>
    </row>
    <row r="30" spans="1:8" ht="12" customHeight="1" x14ac:dyDescent="0.25">
      <c r="A30" s="2"/>
      <c r="B30" s="105"/>
      <c r="C30" s="107"/>
      <c r="D30" s="107"/>
      <c r="E30" s="107"/>
      <c r="F30" s="123"/>
      <c r="G30" s="123"/>
    </row>
    <row r="31" spans="1:8" ht="12" customHeight="1" x14ac:dyDescent="0.25">
      <c r="A31" s="4"/>
      <c r="B31" s="13" t="s">
        <v>22</v>
      </c>
      <c r="C31" s="14"/>
      <c r="D31" s="15"/>
      <c r="E31" s="15"/>
      <c r="F31" s="16"/>
      <c r="G31" s="16"/>
    </row>
    <row r="32" spans="1:8" ht="24" customHeight="1" x14ac:dyDescent="0.25">
      <c r="A32" s="4"/>
      <c r="B32" s="17" t="s">
        <v>14</v>
      </c>
      <c r="C32" s="18" t="s">
        <v>15</v>
      </c>
      <c r="D32" s="18" t="s">
        <v>16</v>
      </c>
      <c r="E32" s="17" t="s">
        <v>17</v>
      </c>
      <c r="F32" s="18" t="s">
        <v>18</v>
      </c>
      <c r="G32" s="17" t="s">
        <v>19</v>
      </c>
    </row>
    <row r="33" spans="1:11" ht="12" customHeight="1" x14ac:dyDescent="0.25">
      <c r="A33" s="4"/>
      <c r="B33" s="19"/>
      <c r="C33" s="20"/>
      <c r="D33" s="20"/>
      <c r="E33" s="20"/>
      <c r="F33" s="19"/>
      <c r="G33" s="19"/>
    </row>
    <row r="34" spans="1:11" ht="12" customHeight="1" x14ac:dyDescent="0.25">
      <c r="A34" s="4"/>
      <c r="B34" s="21" t="s">
        <v>23</v>
      </c>
      <c r="C34" s="22"/>
      <c r="D34" s="22"/>
      <c r="E34" s="22"/>
      <c r="F34" s="23"/>
      <c r="G34" s="23"/>
    </row>
    <row r="35" spans="1:11" ht="12" customHeight="1" x14ac:dyDescent="0.25">
      <c r="A35" s="2"/>
      <c r="B35" s="24"/>
      <c r="C35" s="25"/>
      <c r="D35" s="25"/>
      <c r="E35" s="25"/>
      <c r="F35" s="26"/>
      <c r="G35" s="26"/>
    </row>
    <row r="36" spans="1:11" ht="12" customHeight="1" x14ac:dyDescent="0.25">
      <c r="A36" s="4"/>
      <c r="B36" s="13" t="s">
        <v>24</v>
      </c>
      <c r="C36" s="14"/>
      <c r="D36" s="15"/>
      <c r="E36" s="15"/>
      <c r="F36" s="16"/>
      <c r="G36" s="16"/>
    </row>
    <row r="37" spans="1:11" ht="24" customHeight="1" x14ac:dyDescent="0.25">
      <c r="A37" s="4"/>
      <c r="B37" s="17" t="s">
        <v>14</v>
      </c>
      <c r="C37" s="17" t="s">
        <v>15</v>
      </c>
      <c r="D37" s="17" t="s">
        <v>16</v>
      </c>
      <c r="E37" s="17" t="s">
        <v>17</v>
      </c>
      <c r="F37" s="18" t="s">
        <v>18</v>
      </c>
      <c r="G37" s="17" t="s">
        <v>19</v>
      </c>
    </row>
    <row r="38" spans="1:11" ht="12.75" customHeight="1" x14ac:dyDescent="0.25">
      <c r="A38" s="40"/>
      <c r="B38" s="119" t="s">
        <v>62</v>
      </c>
      <c r="C38" s="128" t="s">
        <v>25</v>
      </c>
      <c r="D38" s="129">
        <v>1</v>
      </c>
      <c r="E38" s="130" t="s">
        <v>77</v>
      </c>
      <c r="F38" s="131">
        <v>85000</v>
      </c>
      <c r="G38" s="132">
        <f t="shared" ref="G38:G41" si="1">D38*F38</f>
        <v>85000</v>
      </c>
    </row>
    <row r="39" spans="1:11" ht="12.75" customHeight="1" x14ac:dyDescent="0.25">
      <c r="A39" s="40"/>
      <c r="B39" s="87" t="s">
        <v>74</v>
      </c>
      <c r="C39" s="88" t="s">
        <v>25</v>
      </c>
      <c r="D39" s="89">
        <v>1</v>
      </c>
      <c r="E39" s="90" t="s">
        <v>79</v>
      </c>
      <c r="F39" s="91">
        <v>85000</v>
      </c>
      <c r="G39" s="92">
        <f t="shared" si="1"/>
        <v>85000</v>
      </c>
    </row>
    <row r="40" spans="1:11" ht="12.75" customHeight="1" x14ac:dyDescent="0.25">
      <c r="A40" s="40"/>
      <c r="B40" s="87" t="s">
        <v>75</v>
      </c>
      <c r="C40" s="88" t="s">
        <v>25</v>
      </c>
      <c r="D40" s="89">
        <v>0.5</v>
      </c>
      <c r="E40" s="90" t="s">
        <v>80</v>
      </c>
      <c r="F40" s="91">
        <v>125000</v>
      </c>
      <c r="G40" s="92">
        <f t="shared" si="1"/>
        <v>62500</v>
      </c>
    </row>
    <row r="41" spans="1:11" ht="12.75" customHeight="1" x14ac:dyDescent="0.25">
      <c r="A41" s="40"/>
      <c r="B41" s="118" t="s">
        <v>63</v>
      </c>
      <c r="C41" s="133" t="s">
        <v>25</v>
      </c>
      <c r="D41" s="134">
        <v>1</v>
      </c>
      <c r="E41" s="135" t="s">
        <v>77</v>
      </c>
      <c r="F41" s="136">
        <v>85000</v>
      </c>
      <c r="G41" s="137">
        <f t="shared" si="1"/>
        <v>85000</v>
      </c>
    </row>
    <row r="42" spans="1:11" ht="12.75" customHeight="1" x14ac:dyDescent="0.25">
      <c r="A42" s="4"/>
      <c r="B42" s="138" t="s">
        <v>26</v>
      </c>
      <c r="C42" s="139"/>
      <c r="D42" s="139"/>
      <c r="E42" s="139"/>
      <c r="F42" s="140"/>
      <c r="G42" s="141">
        <f>SUM(G38:G41)</f>
        <v>317500</v>
      </c>
    </row>
    <row r="43" spans="1:11" ht="12" customHeight="1" x14ac:dyDescent="0.25">
      <c r="A43" s="2"/>
      <c r="B43" s="24"/>
      <c r="C43" s="25"/>
      <c r="D43" s="25"/>
      <c r="E43" s="25"/>
      <c r="F43" s="26"/>
      <c r="G43" s="26"/>
    </row>
    <row r="44" spans="1:11" ht="12" customHeight="1" x14ac:dyDescent="0.25">
      <c r="A44" s="4"/>
      <c r="B44" s="13" t="s">
        <v>27</v>
      </c>
      <c r="C44" s="14"/>
      <c r="D44" s="15"/>
      <c r="E44" s="15"/>
      <c r="F44" s="16"/>
      <c r="G44" s="16"/>
    </row>
    <row r="45" spans="1:11" ht="24" customHeight="1" x14ac:dyDescent="0.25">
      <c r="A45" s="4"/>
      <c r="B45" s="18" t="s">
        <v>28</v>
      </c>
      <c r="C45" s="18" t="s">
        <v>29</v>
      </c>
      <c r="D45" s="18" t="s">
        <v>30</v>
      </c>
      <c r="E45" s="18" t="s">
        <v>17</v>
      </c>
      <c r="F45" s="18" t="s">
        <v>18</v>
      </c>
      <c r="G45" s="18" t="s">
        <v>19</v>
      </c>
      <c r="K45" s="81"/>
    </row>
    <row r="46" spans="1:11" ht="12.75" customHeight="1" x14ac:dyDescent="0.25">
      <c r="A46" s="40"/>
      <c r="B46" s="142" t="s">
        <v>31</v>
      </c>
      <c r="C46" s="143"/>
      <c r="D46" s="144"/>
      <c r="E46" s="143"/>
      <c r="F46" s="145"/>
      <c r="G46" s="145"/>
    </row>
    <row r="47" spans="1:11" ht="12.75" customHeight="1" x14ac:dyDescent="0.25">
      <c r="A47" s="40"/>
      <c r="B47" s="97" t="s">
        <v>64</v>
      </c>
      <c r="C47" s="98" t="s">
        <v>65</v>
      </c>
      <c r="D47" s="99">
        <v>200</v>
      </c>
      <c r="E47" s="98" t="s">
        <v>66</v>
      </c>
      <c r="F47" s="96">
        <v>392</v>
      </c>
      <c r="G47" s="96">
        <f>(D47*F47)</f>
        <v>78400</v>
      </c>
    </row>
    <row r="48" spans="1:11" ht="12.75" customHeight="1" x14ac:dyDescent="0.25">
      <c r="A48" s="40"/>
      <c r="B48" s="97" t="s">
        <v>86</v>
      </c>
      <c r="C48" s="98" t="s">
        <v>65</v>
      </c>
      <c r="D48" s="99">
        <v>200</v>
      </c>
      <c r="E48" s="98" t="s">
        <v>100</v>
      </c>
      <c r="F48" s="96">
        <v>900</v>
      </c>
      <c r="G48" s="96">
        <f>(D48*F48)</f>
        <v>180000</v>
      </c>
    </row>
    <row r="49" spans="1:8" ht="12.75" customHeight="1" x14ac:dyDescent="0.25">
      <c r="A49" s="40"/>
      <c r="B49" s="100" t="s">
        <v>88</v>
      </c>
      <c r="C49" s="98" t="s">
        <v>65</v>
      </c>
      <c r="D49" s="99">
        <v>50</v>
      </c>
      <c r="E49" s="98" t="s">
        <v>66</v>
      </c>
      <c r="F49" s="96">
        <v>680</v>
      </c>
      <c r="G49" s="96">
        <f>(D49*F49)</f>
        <v>34000</v>
      </c>
    </row>
    <row r="50" spans="1:8" ht="12.75" customHeight="1" x14ac:dyDescent="0.25">
      <c r="A50" s="40"/>
      <c r="B50" s="97" t="s">
        <v>87</v>
      </c>
      <c r="C50" s="98" t="s">
        <v>65</v>
      </c>
      <c r="D50" s="99">
        <v>70</v>
      </c>
      <c r="E50" s="98" t="s">
        <v>66</v>
      </c>
      <c r="F50" s="96">
        <v>400</v>
      </c>
      <c r="G50" s="96">
        <f t="shared" ref="G50:G54" si="2">(D50*F50)</f>
        <v>28000</v>
      </c>
    </row>
    <row r="51" spans="1:8" ht="12.75" customHeight="1" x14ac:dyDescent="0.25">
      <c r="A51" s="40"/>
      <c r="B51" s="97" t="s">
        <v>89</v>
      </c>
      <c r="C51" s="98" t="s">
        <v>65</v>
      </c>
      <c r="D51" s="99">
        <v>200</v>
      </c>
      <c r="E51" s="98" t="s">
        <v>66</v>
      </c>
      <c r="F51" s="96">
        <v>792</v>
      </c>
      <c r="G51" s="96">
        <f t="shared" si="2"/>
        <v>158400</v>
      </c>
    </row>
    <row r="52" spans="1:8" ht="12.75" customHeight="1" x14ac:dyDescent="0.25">
      <c r="A52" s="40"/>
      <c r="B52" s="97" t="s">
        <v>90</v>
      </c>
      <c r="C52" s="98" t="s">
        <v>65</v>
      </c>
      <c r="D52" s="99">
        <v>8</v>
      </c>
      <c r="E52" s="98" t="s">
        <v>101</v>
      </c>
      <c r="F52" s="96">
        <v>1400</v>
      </c>
      <c r="G52" s="96">
        <f t="shared" si="2"/>
        <v>11200</v>
      </c>
    </row>
    <row r="53" spans="1:8" ht="12.75" customHeight="1" x14ac:dyDescent="0.25">
      <c r="A53" s="40"/>
      <c r="B53" s="93" t="s">
        <v>67</v>
      </c>
      <c r="C53" s="94"/>
      <c r="D53" s="95"/>
      <c r="E53" s="94"/>
      <c r="F53" s="96"/>
      <c r="G53" s="96"/>
      <c r="H53" s="1" t="s">
        <v>105</v>
      </c>
    </row>
    <row r="54" spans="1:8" ht="11.25" customHeight="1" x14ac:dyDescent="0.25">
      <c r="A54" s="81"/>
      <c r="B54" s="97" t="s">
        <v>91</v>
      </c>
      <c r="C54" s="98" t="s">
        <v>65</v>
      </c>
      <c r="D54" s="99">
        <v>5</v>
      </c>
      <c r="E54" s="98" t="s">
        <v>102</v>
      </c>
      <c r="F54" s="96">
        <v>10000</v>
      </c>
      <c r="G54" s="96">
        <f t="shared" si="2"/>
        <v>50000</v>
      </c>
    </row>
    <row r="55" spans="1:8" ht="12.75" customHeight="1" x14ac:dyDescent="0.25">
      <c r="A55" s="40"/>
      <c r="B55" s="93" t="s">
        <v>32</v>
      </c>
      <c r="C55" s="94"/>
      <c r="D55" s="95"/>
      <c r="E55" s="94"/>
      <c r="F55" s="96"/>
      <c r="G55" s="96"/>
    </row>
    <row r="56" spans="1:8" ht="12.75" customHeight="1" x14ac:dyDescent="0.25">
      <c r="A56" s="40"/>
      <c r="B56" s="97" t="s">
        <v>92</v>
      </c>
      <c r="C56" s="98" t="s">
        <v>69</v>
      </c>
      <c r="D56" s="99">
        <v>0.5</v>
      </c>
      <c r="E56" s="98" t="s">
        <v>103</v>
      </c>
      <c r="F56" s="96">
        <v>42000</v>
      </c>
      <c r="G56" s="96">
        <f>(D56*F56)</f>
        <v>21000</v>
      </c>
    </row>
    <row r="57" spans="1:8" ht="12.75" customHeight="1" x14ac:dyDescent="0.25">
      <c r="A57" s="40"/>
      <c r="B57" s="146" t="s">
        <v>76</v>
      </c>
      <c r="C57" s="147" t="s">
        <v>69</v>
      </c>
      <c r="D57" s="148">
        <v>6</v>
      </c>
      <c r="E57" s="147" t="s">
        <v>104</v>
      </c>
      <c r="F57" s="149">
        <v>10000</v>
      </c>
      <c r="G57" s="149">
        <f>(D57*F57)</f>
        <v>60000</v>
      </c>
    </row>
    <row r="58" spans="1:8" ht="13.5" customHeight="1" x14ac:dyDescent="0.25">
      <c r="A58" s="4"/>
      <c r="B58" s="150" t="s">
        <v>33</v>
      </c>
      <c r="C58" s="151"/>
      <c r="D58" s="151"/>
      <c r="E58" s="151"/>
      <c r="F58" s="152"/>
      <c r="G58" s="153">
        <f>SUM(G46:G57)</f>
        <v>621000</v>
      </c>
    </row>
    <row r="59" spans="1:8" ht="12" customHeight="1" x14ac:dyDescent="0.25">
      <c r="A59" s="2"/>
      <c r="B59" s="24"/>
      <c r="C59" s="25"/>
      <c r="D59" s="25"/>
      <c r="E59" s="27"/>
      <c r="F59" s="26"/>
      <c r="G59" s="26"/>
    </row>
    <row r="60" spans="1:8" ht="12" customHeight="1" x14ac:dyDescent="0.25">
      <c r="A60" s="4"/>
      <c r="B60" s="13" t="s">
        <v>34</v>
      </c>
      <c r="C60" s="14"/>
      <c r="D60" s="15"/>
      <c r="E60" s="15"/>
      <c r="F60" s="16"/>
      <c r="G60" s="16"/>
    </row>
    <row r="61" spans="1:8" ht="24" customHeight="1" x14ac:dyDescent="0.25">
      <c r="A61" s="4"/>
      <c r="B61" s="17" t="s">
        <v>35</v>
      </c>
      <c r="C61" s="18" t="s">
        <v>29</v>
      </c>
      <c r="D61" s="18" t="s">
        <v>30</v>
      </c>
      <c r="E61" s="17" t="s">
        <v>17</v>
      </c>
      <c r="F61" s="18" t="s">
        <v>18</v>
      </c>
      <c r="G61" s="17" t="s">
        <v>19</v>
      </c>
    </row>
    <row r="62" spans="1:8" ht="12.75" customHeight="1" x14ac:dyDescent="0.25">
      <c r="A62" s="10"/>
      <c r="B62" s="154" t="s">
        <v>93</v>
      </c>
      <c r="C62" s="155" t="s">
        <v>78</v>
      </c>
      <c r="D62" s="156">
        <v>10000</v>
      </c>
      <c r="E62" s="155" t="s">
        <v>94</v>
      </c>
      <c r="F62" s="156">
        <v>30</v>
      </c>
      <c r="G62" s="156">
        <f>(D62*F62)</f>
        <v>300000</v>
      </c>
    </row>
    <row r="63" spans="1:8" ht="13.5" customHeight="1" x14ac:dyDescent="0.25">
      <c r="A63" s="4"/>
      <c r="B63" s="150" t="s">
        <v>36</v>
      </c>
      <c r="C63" s="151"/>
      <c r="D63" s="151"/>
      <c r="E63" s="151"/>
      <c r="F63" s="152"/>
      <c r="G63" s="153">
        <f>SUM(G62:G62)</f>
        <v>300000</v>
      </c>
    </row>
    <row r="64" spans="1:8" ht="12" customHeight="1" x14ac:dyDescent="0.25">
      <c r="A64" s="2"/>
      <c r="B64" s="43"/>
      <c r="C64" s="43"/>
      <c r="D64" s="43"/>
      <c r="E64" s="43"/>
      <c r="F64" s="44"/>
      <c r="G64" s="44"/>
    </row>
    <row r="65" spans="1:7" ht="12" customHeight="1" x14ac:dyDescent="0.25">
      <c r="A65" s="40"/>
      <c r="B65" s="45" t="s">
        <v>37</v>
      </c>
      <c r="C65" s="46"/>
      <c r="D65" s="46"/>
      <c r="E65" s="46"/>
      <c r="F65" s="46"/>
      <c r="G65" s="47">
        <f>G29+G42+G58+G63</f>
        <v>6938500</v>
      </c>
    </row>
    <row r="66" spans="1:7" ht="12" customHeight="1" x14ac:dyDescent="0.25">
      <c r="A66" s="40"/>
      <c r="B66" s="48" t="s">
        <v>38</v>
      </c>
      <c r="C66" s="29"/>
      <c r="D66" s="29"/>
      <c r="E66" s="29"/>
      <c r="F66" s="29"/>
      <c r="G66" s="49">
        <f>G65*0.05</f>
        <v>346925</v>
      </c>
    </row>
    <row r="67" spans="1:7" ht="12" customHeight="1" x14ac:dyDescent="0.25">
      <c r="A67" s="40"/>
      <c r="B67" s="50" t="s">
        <v>39</v>
      </c>
      <c r="C67" s="28"/>
      <c r="D67" s="28"/>
      <c r="E67" s="28"/>
      <c r="F67" s="28"/>
      <c r="G67" s="51">
        <f>G66+G65</f>
        <v>7285425</v>
      </c>
    </row>
    <row r="68" spans="1:7" ht="12" customHeight="1" x14ac:dyDescent="0.25">
      <c r="A68" s="40"/>
      <c r="B68" s="48" t="s">
        <v>40</v>
      </c>
      <c r="C68" s="29"/>
      <c r="D68" s="29"/>
      <c r="E68" s="29"/>
      <c r="F68" s="29"/>
      <c r="G68" s="49">
        <f>G12</f>
        <v>18000000</v>
      </c>
    </row>
    <row r="69" spans="1:7" ht="12" customHeight="1" x14ac:dyDescent="0.25">
      <c r="A69" s="40"/>
      <c r="B69" s="52" t="s">
        <v>41</v>
      </c>
      <c r="C69" s="53"/>
      <c r="D69" s="53"/>
      <c r="E69" s="53"/>
      <c r="F69" s="53"/>
      <c r="G69" s="54">
        <f>G68-G67</f>
        <v>10714575</v>
      </c>
    </row>
    <row r="70" spans="1:7" ht="12" customHeight="1" x14ac:dyDescent="0.25">
      <c r="A70" s="40"/>
      <c r="B70" s="41" t="s">
        <v>42</v>
      </c>
      <c r="C70" s="42"/>
      <c r="D70" s="42"/>
      <c r="E70" s="42"/>
      <c r="F70" s="42"/>
      <c r="G70" s="37"/>
    </row>
    <row r="71" spans="1:7" ht="12.75" customHeight="1" thickBot="1" x14ac:dyDescent="0.3">
      <c r="A71" s="40"/>
      <c r="B71" s="55"/>
      <c r="C71" s="42"/>
      <c r="D71" s="42"/>
      <c r="E71" s="42"/>
      <c r="F71" s="42"/>
      <c r="G71" s="37"/>
    </row>
    <row r="72" spans="1:7" ht="12" customHeight="1" x14ac:dyDescent="0.25">
      <c r="A72" s="40"/>
      <c r="B72" s="67" t="s">
        <v>43</v>
      </c>
      <c r="C72" s="68"/>
      <c r="D72" s="68"/>
      <c r="E72" s="68"/>
      <c r="F72" s="69"/>
      <c r="G72" s="37"/>
    </row>
    <row r="73" spans="1:7" ht="12" customHeight="1" x14ac:dyDescent="0.25">
      <c r="A73" s="40"/>
      <c r="B73" s="70" t="s">
        <v>44</v>
      </c>
      <c r="C73" s="39"/>
      <c r="D73" s="39"/>
      <c r="E73" s="39"/>
      <c r="F73" s="71"/>
      <c r="G73" s="37"/>
    </row>
    <row r="74" spans="1:7" ht="12" customHeight="1" x14ac:dyDescent="0.25">
      <c r="A74" s="40"/>
      <c r="B74" s="70" t="s">
        <v>45</v>
      </c>
      <c r="C74" s="39"/>
      <c r="D74" s="39"/>
      <c r="E74" s="39"/>
      <c r="F74" s="71"/>
      <c r="G74" s="37"/>
    </row>
    <row r="75" spans="1:7" ht="12" customHeight="1" x14ac:dyDescent="0.25">
      <c r="A75" s="40"/>
      <c r="B75" s="70" t="s">
        <v>46</v>
      </c>
      <c r="C75" s="39"/>
      <c r="D75" s="39"/>
      <c r="E75" s="39"/>
      <c r="F75" s="71"/>
      <c r="G75" s="37"/>
    </row>
    <row r="76" spans="1:7" ht="12" customHeight="1" x14ac:dyDescent="0.25">
      <c r="A76" s="40"/>
      <c r="B76" s="70" t="s">
        <v>47</v>
      </c>
      <c r="C76" s="39"/>
      <c r="D76" s="39"/>
      <c r="E76" s="39"/>
      <c r="F76" s="71"/>
      <c r="G76" s="37"/>
    </row>
    <row r="77" spans="1:7" ht="12" customHeight="1" x14ac:dyDescent="0.25">
      <c r="A77" s="40"/>
      <c r="B77" s="70" t="s">
        <v>48</v>
      </c>
      <c r="C77" s="39"/>
      <c r="D77" s="39"/>
      <c r="E77" s="39"/>
      <c r="F77" s="71"/>
      <c r="G77" s="37"/>
    </row>
    <row r="78" spans="1:7" ht="12.75" customHeight="1" thickBot="1" x14ac:dyDescent="0.3">
      <c r="A78" s="40"/>
      <c r="B78" s="72" t="s">
        <v>49</v>
      </c>
      <c r="C78" s="73"/>
      <c r="D78" s="73"/>
      <c r="E78" s="73"/>
      <c r="F78" s="74"/>
      <c r="G78" s="37"/>
    </row>
    <row r="79" spans="1:7" ht="12.75" customHeight="1" x14ac:dyDescent="0.25">
      <c r="A79" s="40"/>
      <c r="B79" s="65"/>
      <c r="C79" s="39"/>
      <c r="D79" s="39"/>
      <c r="E79" s="39"/>
      <c r="F79" s="39"/>
      <c r="G79" s="37"/>
    </row>
    <row r="80" spans="1:7" ht="15" customHeight="1" thickBot="1" x14ac:dyDescent="0.3">
      <c r="A80" s="40"/>
      <c r="B80" s="175" t="s">
        <v>50</v>
      </c>
      <c r="C80" s="176"/>
      <c r="D80" s="64"/>
      <c r="E80" s="31"/>
      <c r="F80" s="31"/>
      <c r="G80" s="37"/>
    </row>
    <row r="81" spans="1:7" ht="12" customHeight="1" x14ac:dyDescent="0.25">
      <c r="A81" s="40"/>
      <c r="B81" s="57" t="s">
        <v>35</v>
      </c>
      <c r="C81" s="174" t="s">
        <v>51</v>
      </c>
      <c r="D81" s="58" t="s">
        <v>52</v>
      </c>
      <c r="E81" s="31"/>
      <c r="F81" s="31"/>
      <c r="G81" s="37"/>
    </row>
    <row r="82" spans="1:7" ht="12" customHeight="1" x14ac:dyDescent="0.25">
      <c r="A82" s="40"/>
      <c r="B82" s="59" t="s">
        <v>53</v>
      </c>
      <c r="C82" s="101">
        <v>5700000</v>
      </c>
      <c r="D82" s="60">
        <f>(C82/C88)</f>
        <v>0.78238400642378447</v>
      </c>
      <c r="E82" s="31"/>
      <c r="F82" s="31"/>
      <c r="G82" s="37"/>
    </row>
    <row r="83" spans="1:7" ht="12" customHeight="1" x14ac:dyDescent="0.25">
      <c r="A83" s="40"/>
      <c r="B83" s="59" t="s">
        <v>54</v>
      </c>
      <c r="C83" s="33">
        <v>0</v>
      </c>
      <c r="D83" s="60">
        <v>0</v>
      </c>
      <c r="E83" s="31"/>
      <c r="F83" s="31"/>
      <c r="G83" s="37"/>
    </row>
    <row r="84" spans="1:7" ht="12" customHeight="1" x14ac:dyDescent="0.25">
      <c r="A84" s="40"/>
      <c r="B84" s="59" t="s">
        <v>55</v>
      </c>
      <c r="C84" s="32">
        <v>317500</v>
      </c>
      <c r="D84" s="60">
        <f>(C84/C88)</f>
        <v>4.3580161761324836E-2</v>
      </c>
      <c r="E84" s="31"/>
      <c r="F84" s="31"/>
      <c r="G84" s="37"/>
    </row>
    <row r="85" spans="1:7" ht="12" customHeight="1" x14ac:dyDescent="0.25">
      <c r="A85" s="40"/>
      <c r="B85" s="59" t="s">
        <v>28</v>
      </c>
      <c r="C85" s="32">
        <v>621000</v>
      </c>
      <c r="D85" s="60">
        <f>(C85/C88)</f>
        <v>8.523867859459125E-2</v>
      </c>
      <c r="E85" s="31"/>
      <c r="F85" s="31"/>
      <c r="G85" s="37"/>
    </row>
    <row r="86" spans="1:7" ht="12" customHeight="1" x14ac:dyDescent="0.25">
      <c r="A86" s="40"/>
      <c r="B86" s="59" t="s">
        <v>56</v>
      </c>
      <c r="C86" s="34">
        <v>300000</v>
      </c>
      <c r="D86" s="60">
        <f>(C86/C88)</f>
        <v>4.1178105601251812E-2</v>
      </c>
      <c r="E86" s="36"/>
      <c r="F86" s="36"/>
      <c r="G86" s="37"/>
    </row>
    <row r="87" spans="1:7" ht="12" customHeight="1" x14ac:dyDescent="0.25">
      <c r="A87" s="40"/>
      <c r="B87" s="59" t="s">
        <v>57</v>
      </c>
      <c r="C87" s="34">
        <f>G66</f>
        <v>346925</v>
      </c>
      <c r="D87" s="60">
        <f>(C87/C88)</f>
        <v>4.7619047619047616E-2</v>
      </c>
      <c r="E87" s="36"/>
      <c r="F87" s="36"/>
      <c r="G87" s="37"/>
    </row>
    <row r="88" spans="1:7" ht="12.75" customHeight="1" thickBot="1" x14ac:dyDescent="0.3">
      <c r="A88" s="40"/>
      <c r="B88" s="61" t="s">
        <v>58</v>
      </c>
      <c r="C88" s="62">
        <f>SUM(C82:C87)</f>
        <v>7285425</v>
      </c>
      <c r="D88" s="63">
        <f>SUM(D82:D87)</f>
        <v>1</v>
      </c>
      <c r="E88" s="36"/>
      <c r="F88" s="36"/>
      <c r="G88" s="37"/>
    </row>
    <row r="89" spans="1:7" ht="12" customHeight="1" x14ac:dyDescent="0.25">
      <c r="A89" s="40"/>
      <c r="B89" s="55"/>
      <c r="C89" s="42"/>
      <c r="D89" s="42"/>
      <c r="E89" s="42"/>
      <c r="F89" s="42"/>
      <c r="G89" s="37"/>
    </row>
    <row r="90" spans="1:7" ht="12.75" customHeight="1" x14ac:dyDescent="0.25">
      <c r="A90" s="40"/>
      <c r="B90" s="56"/>
      <c r="C90" s="42"/>
      <c r="D90" s="42"/>
      <c r="E90" s="42"/>
      <c r="F90" s="42"/>
      <c r="G90" s="37"/>
    </row>
    <row r="91" spans="1:7" ht="12" customHeight="1" thickBot="1" x14ac:dyDescent="0.3">
      <c r="A91" s="30"/>
      <c r="B91" s="76"/>
      <c r="C91" s="77" t="s">
        <v>115</v>
      </c>
      <c r="D91" s="78"/>
      <c r="E91" s="79"/>
      <c r="F91" s="35"/>
      <c r="G91" s="37"/>
    </row>
    <row r="92" spans="1:7" ht="12" customHeight="1" x14ac:dyDescent="0.25">
      <c r="A92" s="40"/>
      <c r="B92" s="80" t="s">
        <v>116</v>
      </c>
      <c r="C92" s="157">
        <v>10000</v>
      </c>
      <c r="D92" s="157">
        <v>12000</v>
      </c>
      <c r="E92" s="158">
        <v>14000</v>
      </c>
      <c r="F92" s="75"/>
      <c r="G92" s="38"/>
    </row>
    <row r="93" spans="1:7" ht="12.75" customHeight="1" thickBot="1" x14ac:dyDescent="0.3">
      <c r="A93" s="40"/>
      <c r="B93" s="61" t="s">
        <v>117</v>
      </c>
      <c r="C93" s="159">
        <f>G67/C92</f>
        <v>728.54250000000002</v>
      </c>
      <c r="D93" s="159">
        <f>(G67/D92)</f>
        <v>607.11874999999998</v>
      </c>
      <c r="E93" s="160">
        <f>(G67/E92)</f>
        <v>520.38750000000005</v>
      </c>
      <c r="F93" s="75"/>
      <c r="G93" s="38"/>
    </row>
    <row r="94" spans="1:7" ht="15.6" customHeight="1" x14ac:dyDescent="0.25">
      <c r="A94" s="40"/>
      <c r="B94" s="66" t="s">
        <v>59</v>
      </c>
      <c r="C94" s="39"/>
      <c r="D94" s="39"/>
      <c r="E94" s="39"/>
      <c r="F94" s="39"/>
      <c r="G94" s="39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2021-03-24T13:49:04Z</dcterms:modified>
</cp:coreProperties>
</file>