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ieutord\Desktop\2021\CREDITO\FICHAS TECNICAS\"/>
    </mc:Choice>
  </mc:AlternateContent>
  <bookViews>
    <workbookView xWindow="0" yWindow="0" windowWidth="25200" windowHeight="11390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8" i="1" s="1"/>
  <c r="G24" i="1"/>
  <c r="G23" i="1"/>
  <c r="G48" i="1" l="1"/>
  <c r="G53" i="1" l="1"/>
  <c r="G46" i="1"/>
  <c r="G45" i="1"/>
  <c r="G44" i="1"/>
  <c r="G42" i="1"/>
  <c r="G36" i="1"/>
  <c r="G35" i="1"/>
  <c r="G34" i="1"/>
  <c r="G33" i="1"/>
  <c r="G22" i="1"/>
  <c r="G21" i="1"/>
  <c r="G12" i="1"/>
  <c r="C81" i="1" l="1"/>
  <c r="G29" i="1" l="1"/>
  <c r="C78" i="1" s="1"/>
  <c r="G63" i="1"/>
  <c r="C77" i="1" l="1"/>
  <c r="G49" i="1"/>
  <c r="C80" i="1" s="1"/>
  <c r="G37" i="1"/>
  <c r="C79" i="1" s="1"/>
  <c r="G60" i="1" l="1"/>
  <c r="G61" i="1" s="1"/>
  <c r="G62" i="1" l="1"/>
  <c r="G64" i="1" s="1"/>
  <c r="C82" i="1"/>
  <c r="E88" i="1" l="1"/>
  <c r="C83" i="1"/>
  <c r="D88" i="1"/>
  <c r="C88" i="1"/>
  <c r="D80" i="1" l="1"/>
  <c r="D81" i="1"/>
  <c r="D77" i="1"/>
  <c r="D79" i="1"/>
  <c r="D82" i="1"/>
  <c r="D83" i="1" l="1"/>
</calcChain>
</file>

<file path=xl/sharedStrings.xml><?xml version="1.0" encoding="utf-8"?>
<sst xmlns="http://schemas.openxmlformats.org/spreadsheetml/2006/main" count="138" uniqueCount="103">
  <si>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</si>
  <si>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</si>
  <si>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</si>
  <si>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</si>
  <si>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</si>
  <si>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</si>
  <si>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</si>
  <si>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</si>
  <si>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</si>
  <si>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</si>
  <si>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</si>
  <si>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</si>
  <si>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</si>
  <si>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</si>
  <si>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</si>
  <si>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</si>
  <si>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</si>
  <si>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</si>
  <si>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</si>
  <si>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</si>
  <si>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</si>
  <si>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</si>
  <si>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</si>
  <si>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</si>
  <si>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</si>
  <si>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</si>
  <si>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</si>
  <si>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</si>
  <si>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</si>
  <si>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</si>
  <si>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</si>
  <si>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</si>
  <si>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</si>
  <si>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</si>
  <si>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</si>
  <si>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</si>
  <si>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</si>
  <si>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</si>
  <si>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</si>
  <si>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</si>
  <si>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</si>
  <si>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</si>
  <si>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</si>
  <si>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</si>
  <si>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</si>
  <si>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</si>
  <si>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</si>
  <si>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</si>
  <si>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</si>
  <si>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</si>
  <si>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</si>
  <si>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</si>
  <si>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</si>
  <si>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</si>
  <si>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</si>
  <si>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</si>
  <si>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</si>
  <si>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</si>
  <si>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</si>
  <si>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</si>
  <si>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</si>
  <si>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</si>
  <si>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</si>
  <si>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</si>
  <si>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</si>
  <si>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</si>
  <si>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</t>
  </si>
  <si>
    <t>Superfosfato triple</t>
  </si>
  <si>
    <t>Lolol</t>
  </si>
  <si>
    <t>c/u</t>
  </si>
  <si>
    <t>Lib. B. O'Higgins</t>
  </si>
  <si>
    <t>Lolol - Pumanque - Paredones</t>
  </si>
  <si>
    <t>Cosecha</t>
  </si>
  <si>
    <t>Junio</t>
  </si>
  <si>
    <t>AVENA GRANO</t>
  </si>
  <si>
    <t>Mercado interno</t>
  </si>
  <si>
    <t xml:space="preserve"> Diciembre-Enero</t>
  </si>
  <si>
    <t>Heladas, sequía, incendios, inundaciones</t>
  </si>
  <si>
    <t>Aplicación de herbicidas</t>
  </si>
  <si>
    <t>Aplicación de fertilizantes</t>
  </si>
  <si>
    <t>Aradura (cincel)</t>
  </si>
  <si>
    <t>Rastraje</t>
  </si>
  <si>
    <t>Siembra al voleo (trompo abonador)</t>
  </si>
  <si>
    <t>Enero</t>
  </si>
  <si>
    <t>SEMILLAS</t>
  </si>
  <si>
    <t xml:space="preserve">Urea </t>
  </si>
  <si>
    <t>Agosto - Septiembre</t>
  </si>
  <si>
    <t>Mayo - Junio</t>
  </si>
  <si>
    <t>Muriato de potasio</t>
  </si>
  <si>
    <t>Sacos</t>
  </si>
  <si>
    <t>Diciembre</t>
  </si>
  <si>
    <t xml:space="preserve">Llenado </t>
  </si>
  <si>
    <t>3. Precio esperado por ventas corresponde a precio colocado en el domicilio del comprador</t>
  </si>
  <si>
    <t>Urano</t>
  </si>
  <si>
    <t>HERBICIDA</t>
  </si>
  <si>
    <t>sobre</t>
  </si>
  <si>
    <t>Julio</t>
  </si>
  <si>
    <t>Aliado / Ajax</t>
  </si>
  <si>
    <t>2.  Precio de Insumos corresponde a precios colocados en el predio</t>
  </si>
  <si>
    <t>Ene-Marzo</t>
  </si>
  <si>
    <t>Traslado a bodega</t>
  </si>
  <si>
    <t xml:space="preserve">Enero 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</si>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</sst>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.00\ _€_-;\-* #,##0.00\ _€_-;_-* &quot;-&quot;??\ _€_-;_-@_-"/>
    <numFmt numFmtId="168" formatCode="_ * #,##0.0_ ;_ * \-#,##0.0_ ;_ * &quot;-&quot;??_ ;_ @_ "/>
    <numFmt numFmtId="169" formatCode="_-* #,##0_-;\-* #,##0_-;_-* &quot;-&quot;??_-;_-@_-"/>
    <numFmt numFmtId="170" formatCode="#,##0.0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name val="Helvetica Neue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9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7" fontId="23" fillId="0" borderId="22" applyFont="0" applyFill="0" applyBorder="0" applyAlignment="0" applyProtection="0"/>
    <xf numFmtId="0" fontId="1" fillId="0" borderId="22"/>
    <xf numFmtId="0" fontId="23" fillId="0" borderId="22"/>
    <xf numFmtId="168" fontId="23" fillId="0" borderId="22" applyFont="0" applyFill="0" applyBorder="0" applyAlignment="0" applyProtection="0"/>
    <xf numFmtId="0" fontId="23" fillId="0" borderId="22"/>
    <xf numFmtId="166" fontId="23" fillId="0" borderId="22" applyFont="0" applyFill="0" applyBorder="0" applyAlignment="0" applyProtection="0"/>
    <xf numFmtId="168" fontId="23" fillId="0" borderId="22" applyFont="0" applyFill="0" applyBorder="0" applyAlignment="0" applyProtection="0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2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4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4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4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 horizontal="center" vertical="center"/>
    </xf>
    <xf numFmtId="3" fontId="20" fillId="0" borderId="56" xfId="1" applyNumberFormat="1" applyFont="1" applyFill="1" applyBorder="1" applyAlignment="1">
      <alignment horizontal="center" vertical="center"/>
    </xf>
    <xf numFmtId="0" fontId="21" fillId="0" borderId="57" xfId="4" applyFont="1" applyFill="1" applyBorder="1"/>
    <xf numFmtId="0" fontId="3" fillId="0" borderId="57" xfId="3" applyFont="1" applyBorder="1" applyAlignment="1">
      <alignment horizontal="center" vertical="center"/>
    </xf>
    <xf numFmtId="0" fontId="21" fillId="0" borderId="58" xfId="4" applyFont="1" applyFill="1" applyBorder="1" applyAlignment="1">
      <alignment vertical="center"/>
    </xf>
    <xf numFmtId="169" fontId="21" fillId="0" borderId="57" xfId="1" applyNumberFormat="1" applyFont="1" applyFill="1" applyBorder="1" applyAlignment="1">
      <alignment horizontal="center" vertical="center"/>
    </xf>
    <xf numFmtId="3" fontId="21" fillId="0" borderId="59" xfId="3" applyNumberFormat="1" applyFont="1" applyBorder="1" applyAlignment="1">
      <alignment horizontal="center" vertical="center"/>
    </xf>
    <xf numFmtId="0" fontId="22" fillId="0" borderId="57" xfId="0" applyFont="1" applyBorder="1"/>
    <xf numFmtId="0" fontId="22" fillId="0" borderId="57" xfId="0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22" fillId="0" borderId="57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0" fontId="3" fillId="11" borderId="57" xfId="0" applyFont="1" applyFill="1" applyBorder="1" applyAlignment="1">
      <alignment horizontal="right"/>
    </xf>
    <xf numFmtId="0" fontId="3" fillId="11" borderId="57" xfId="0" applyFont="1" applyFill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/>
    </xf>
    <xf numFmtId="17" fontId="3" fillId="0" borderId="57" xfId="0" applyNumberFormat="1" applyFont="1" applyBorder="1" applyAlignment="1">
      <alignment horizontal="right" vertical="center"/>
    </xf>
    <xf numFmtId="0" fontId="21" fillId="0" borderId="57" xfId="0" applyFont="1" applyFill="1" applyBorder="1"/>
    <xf numFmtId="0" fontId="3" fillId="0" borderId="57" xfId="0" applyFont="1" applyBorder="1" applyAlignment="1">
      <alignment horizontal="center"/>
    </xf>
    <xf numFmtId="2" fontId="21" fillId="0" borderId="57" xfId="8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3" fontId="21" fillId="0" borderId="57" xfId="1" applyNumberFormat="1" applyFont="1" applyFill="1" applyBorder="1" applyAlignment="1">
      <alignment horizontal="center"/>
    </xf>
    <xf numFmtId="3" fontId="21" fillId="0" borderId="57" xfId="1" applyNumberFormat="1" applyFont="1" applyBorder="1" applyAlignment="1">
      <alignment horizontal="center"/>
    </xf>
    <xf numFmtId="0" fontId="21" fillId="0" borderId="57" xfId="0" applyFont="1" applyFill="1" applyBorder="1" applyAlignment="1">
      <alignment wrapText="1"/>
    </xf>
    <xf numFmtId="3" fontId="21" fillId="0" borderId="57" xfId="8" applyNumberFormat="1" applyFont="1" applyFill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7" xfId="8" applyNumberFormat="1" applyFont="1" applyFill="1" applyBorder="1" applyAlignment="1">
      <alignment horizontal="center"/>
    </xf>
    <xf numFmtId="3" fontId="21" fillId="0" borderId="57" xfId="0" applyNumberFormat="1" applyFont="1" applyFill="1" applyBorder="1" applyAlignment="1">
      <alignment horizontal="center"/>
    </xf>
    <xf numFmtId="0" fontId="25" fillId="10" borderId="57" xfId="0" applyFont="1" applyFill="1" applyBorder="1" applyAlignment="1">
      <alignment horizontal="left" vertical="center" wrapText="1"/>
    </xf>
    <xf numFmtId="0" fontId="26" fillId="10" borderId="57" xfId="0" applyFont="1" applyFill="1" applyBorder="1" applyAlignment="1">
      <alignment horizontal="center" vertical="center" wrapText="1"/>
    </xf>
    <xf numFmtId="3" fontId="26" fillId="10" borderId="57" xfId="0" applyNumberFormat="1" applyFont="1" applyFill="1" applyBorder="1" applyAlignment="1">
      <alignment horizontal="center" vertical="center" wrapText="1"/>
    </xf>
    <xf numFmtId="168" fontId="21" fillId="0" borderId="57" xfId="8" applyFont="1" applyFill="1" applyBorder="1" applyAlignment="1">
      <alignment horizontal="center"/>
    </xf>
    <xf numFmtId="0" fontId="24" fillId="0" borderId="57" xfId="0" applyFont="1" applyFill="1" applyBorder="1"/>
    <xf numFmtId="0" fontId="21" fillId="10" borderId="57" xfId="0" applyFont="1" applyFill="1" applyBorder="1"/>
    <xf numFmtId="0" fontId="21" fillId="10" borderId="57" xfId="0" applyFont="1" applyFill="1" applyBorder="1" applyAlignment="1">
      <alignment horizontal="center" vertical="center"/>
    </xf>
    <xf numFmtId="0" fontId="21" fillId="10" borderId="57" xfId="8" applyNumberFormat="1" applyFont="1" applyFill="1" applyBorder="1" applyAlignment="1">
      <alignment horizontal="center"/>
    </xf>
    <xf numFmtId="0" fontId="21" fillId="10" borderId="57" xfId="0" applyFont="1" applyFill="1" applyBorder="1" applyAlignment="1">
      <alignment horizontal="center"/>
    </xf>
    <xf numFmtId="3" fontId="21" fillId="10" borderId="57" xfId="8" applyNumberFormat="1" applyFont="1" applyFill="1" applyBorder="1" applyAlignment="1">
      <alignment horizontal="center"/>
    </xf>
    <xf numFmtId="3" fontId="21" fillId="10" borderId="57" xfId="0" applyNumberFormat="1" applyFont="1" applyFill="1" applyBorder="1" applyAlignment="1">
      <alignment horizontal="center"/>
    </xf>
    <xf numFmtId="1" fontId="21" fillId="10" borderId="57" xfId="6" applyNumberFormat="1" applyFont="1" applyFill="1" applyBorder="1"/>
    <xf numFmtId="0" fontId="21" fillId="0" borderId="57" xfId="0" applyFont="1" applyBorder="1" applyAlignment="1">
      <alignment wrapText="1"/>
    </xf>
    <xf numFmtId="3" fontId="21" fillId="11" borderId="57" xfId="0" applyNumberFormat="1" applyFont="1" applyFill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13" fillId="8" borderId="54" xfId="0" applyNumberFormat="1" applyFont="1" applyFill="1" applyBorder="1" applyAlignment="1">
      <alignment horizontal="center" vertical="center"/>
    </xf>
    <xf numFmtId="0" fontId="13" fillId="8" borderId="54" xfId="0" applyNumberFormat="1" applyFont="1" applyFill="1" applyBorder="1" applyAlignment="1">
      <alignment horizontal="center" vertical="center"/>
    </xf>
    <xf numFmtId="0" fontId="13" fillId="8" borderId="55" xfId="0" applyNumberFormat="1" applyFont="1" applyFill="1" applyBorder="1" applyAlignment="1">
      <alignment horizontal="center" vertical="center"/>
    </xf>
    <xf numFmtId="165" fontId="13" fillId="8" borderId="39" xfId="0" applyNumberFormat="1" applyFont="1" applyFill="1" applyBorder="1" applyAlignment="1">
      <alignment horizontal="center" vertical="center"/>
    </xf>
    <xf numFmtId="165" fontId="13" fillId="8" borderId="40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/>
    <xf numFmtId="0" fontId="21" fillId="10" borderId="22" xfId="0" applyFont="1" applyFill="1" applyBorder="1" applyAlignment="1">
      <alignment horizontal="center" vertical="center"/>
    </xf>
    <xf numFmtId="0" fontId="21" fillId="10" borderId="22" xfId="8" applyNumberFormat="1" applyFont="1" applyFill="1" applyBorder="1" applyAlignment="1">
      <alignment horizontal="center"/>
    </xf>
    <xf numFmtId="0" fontId="21" fillId="10" borderId="22" xfId="0" applyFont="1" applyFill="1" applyBorder="1" applyAlignment="1">
      <alignment horizontal="center"/>
    </xf>
    <xf numFmtId="3" fontId="21" fillId="10" borderId="22" xfId="8" applyNumberFormat="1" applyFont="1" applyFill="1" applyBorder="1" applyAlignment="1">
      <alignment horizontal="center"/>
    </xf>
    <xf numFmtId="3" fontId="21" fillId="10" borderId="22" xfId="0" applyNumberFormat="1" applyFont="1" applyFill="1" applyBorder="1" applyAlignment="1">
      <alignment horizontal="center"/>
    </xf>
    <xf numFmtId="0" fontId="3" fillId="11" borderId="5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3" fontId="3" fillId="0" borderId="57" xfId="0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3" fillId="0" borderId="57" xfId="0" applyFont="1" applyBorder="1" applyAlignment="1">
      <alignment horizontal="right" vertical="center"/>
    </xf>
    <xf numFmtId="17" fontId="3" fillId="11" borderId="57" xfId="0" applyNumberFormat="1" applyFont="1" applyFill="1" applyBorder="1" applyAlignment="1">
      <alignment horizontal="right" vertical="center"/>
    </xf>
    <xf numFmtId="0" fontId="3" fillId="0" borderId="57" xfId="0" applyFont="1" applyBorder="1" applyAlignment="1">
      <alignment horizontal="right" vertical="center" wrapText="1"/>
    </xf>
    <xf numFmtId="1" fontId="24" fillId="10" borderId="61" xfId="6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2" borderId="62" xfId="0" applyFont="1" applyFill="1" applyBorder="1" applyAlignment="1"/>
    <xf numFmtId="49" fontId="8" fillId="3" borderId="64" xfId="0" applyNumberFormat="1" applyFont="1" applyFill="1" applyBorder="1" applyAlignment="1">
      <alignment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vertical="center"/>
    </xf>
    <xf numFmtId="3" fontId="8" fillId="3" borderId="64" xfId="0" applyNumberFormat="1" applyFont="1" applyFill="1" applyBorder="1" applyAlignment="1">
      <alignment vertical="center"/>
    </xf>
    <xf numFmtId="0" fontId="21" fillId="0" borderId="63" xfId="0" applyFont="1" applyFill="1" applyBorder="1"/>
    <xf numFmtId="0" fontId="21" fillId="0" borderId="63" xfId="0" applyFont="1" applyFill="1" applyBorder="1" applyAlignment="1">
      <alignment horizontal="center"/>
    </xf>
    <xf numFmtId="0" fontId="21" fillId="0" borderId="63" xfId="0" applyFont="1" applyFill="1" applyBorder="1" applyAlignment="1" applyProtection="1">
      <alignment horizontal="center"/>
      <protection locked="0"/>
    </xf>
    <xf numFmtId="3" fontId="21" fillId="0" borderId="63" xfId="0" applyNumberFormat="1" applyFont="1" applyFill="1" applyBorder="1" applyAlignment="1" applyProtection="1">
      <alignment horizontal="center"/>
    </xf>
    <xf numFmtId="3" fontId="21" fillId="0" borderId="63" xfId="0" applyNumberFormat="1" applyFont="1" applyFill="1" applyBorder="1" applyAlignment="1">
      <alignment horizontal="center"/>
    </xf>
    <xf numFmtId="170" fontId="21" fillId="0" borderId="59" xfId="3" applyNumberFormat="1" applyFont="1" applyBorder="1" applyAlignment="1">
      <alignment horizontal="center" vertical="center"/>
    </xf>
  </cellXfs>
  <cellStyles count="9">
    <cellStyle name="Millares" xfId="1" builtinId="3"/>
    <cellStyle name="Millares 3" xfId="2"/>
    <cellStyle name="Millares 4" xfId="8"/>
    <cellStyle name="Millares 6" xfId="5"/>
    <cellStyle name="Millares 6 2" xfId="7"/>
    <cellStyle name="Normal" xfId="0" builtinId="0"/>
    <cellStyle name="Normal 2 3" xfId="6"/>
    <cellStyle name="Normal 4" xfId="3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B49" workbookViewId="0">
      <selection activeCell="H61" sqref="H61"/>
    </sheetView>
  </sheetViews>
  <sheetFormatPr baseColWidth="10" defaultColWidth="10.81640625" defaultRowHeight="11.25" customHeight="1"/>
  <cols>
    <col min="1" max="1" width="4.453125" style="1" customWidth="1"/>
    <col min="2" max="2" width="16.7265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5" width="10.81640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1" t="s">
        <v>74</v>
      </c>
      <c r="D9" s="7"/>
      <c r="E9" s="176" t="s">
        <v>1</v>
      </c>
      <c r="F9" s="177"/>
      <c r="G9" s="123">
        <v>35</v>
      </c>
    </row>
    <row r="10" spans="1:7" ht="38.25" customHeight="1">
      <c r="A10" s="5"/>
      <c r="B10" s="8" t="s">
        <v>2</v>
      </c>
      <c r="C10" s="163" t="s">
        <v>93</v>
      </c>
      <c r="D10" s="164"/>
      <c r="E10" s="174" t="s">
        <v>3</v>
      </c>
      <c r="F10" s="175"/>
      <c r="G10" s="124" t="s">
        <v>99</v>
      </c>
    </row>
    <row r="11" spans="1:7" ht="18" customHeight="1">
      <c r="A11" s="5"/>
      <c r="B11" s="8" t="s">
        <v>4</v>
      </c>
      <c r="C11" s="163" t="s">
        <v>5</v>
      </c>
      <c r="D11" s="164"/>
      <c r="E11" s="174" t="s">
        <v>6</v>
      </c>
      <c r="F11" s="175"/>
      <c r="G11" s="165">
        <v>22000</v>
      </c>
    </row>
    <row r="12" spans="1:7" ht="11.25" customHeight="1">
      <c r="A12" s="5"/>
      <c r="B12" s="8" t="s">
        <v>7</v>
      </c>
      <c r="C12" s="163" t="s">
        <v>70</v>
      </c>
      <c r="D12" s="164"/>
      <c r="E12" s="166" t="s">
        <v>8</v>
      </c>
      <c r="F12" s="167"/>
      <c r="G12" s="165">
        <f>G9*G11</f>
        <v>770000</v>
      </c>
    </row>
    <row r="13" spans="1:7" ht="11.25" customHeight="1">
      <c r="A13" s="5"/>
      <c r="B13" s="8" t="s">
        <v>9</v>
      </c>
      <c r="C13" s="163" t="s">
        <v>68</v>
      </c>
      <c r="D13" s="164"/>
      <c r="E13" s="174" t="s">
        <v>10</v>
      </c>
      <c r="F13" s="175"/>
      <c r="G13" s="168" t="s">
        <v>75</v>
      </c>
    </row>
    <row r="14" spans="1:7" ht="22.5" customHeight="1">
      <c r="A14" s="5"/>
      <c r="B14" s="8" t="s">
        <v>11</v>
      </c>
      <c r="C14" s="122" t="s">
        <v>71</v>
      </c>
      <c r="D14" s="164"/>
      <c r="E14" s="174" t="s">
        <v>12</v>
      </c>
      <c r="F14" s="175"/>
      <c r="G14" s="124" t="s">
        <v>76</v>
      </c>
    </row>
    <row r="15" spans="1:7" ht="36">
      <c r="A15" s="5"/>
      <c r="B15" s="8" t="s">
        <v>13</v>
      </c>
      <c r="C15" s="169">
        <v>44228</v>
      </c>
      <c r="D15" s="164"/>
      <c r="E15" s="178" t="s">
        <v>14</v>
      </c>
      <c r="F15" s="179"/>
      <c r="G15" s="170" t="s">
        <v>77</v>
      </c>
    </row>
    <row r="16" spans="1:7" ht="12" customHeight="1">
      <c r="A16" s="2"/>
      <c r="B16" s="9"/>
      <c r="C16" s="10"/>
      <c r="D16" s="11"/>
      <c r="E16" s="12"/>
      <c r="F16" s="12"/>
      <c r="G16" s="13"/>
    </row>
    <row r="17" spans="1:7" ht="12" customHeight="1">
      <c r="A17" s="14"/>
      <c r="B17" s="180" t="s">
        <v>15</v>
      </c>
      <c r="C17" s="181"/>
      <c r="D17" s="181"/>
      <c r="E17" s="181"/>
      <c r="F17" s="181"/>
      <c r="G17" s="181"/>
    </row>
    <row r="18" spans="1:7" ht="12" customHeight="1">
      <c r="A18" s="2"/>
      <c r="B18" s="15"/>
      <c r="C18" s="16"/>
      <c r="D18" s="16"/>
      <c r="E18" s="16"/>
      <c r="F18" s="17"/>
      <c r="G18" s="17"/>
    </row>
    <row r="19" spans="1:7" ht="12" customHeight="1">
      <c r="A19" s="5"/>
      <c r="B19" s="18" t="s">
        <v>16</v>
      </c>
      <c r="C19" s="19"/>
      <c r="D19" s="20"/>
      <c r="E19" s="20"/>
      <c r="F19" s="20"/>
      <c r="G19" s="20"/>
    </row>
    <row r="20" spans="1:7" ht="24" customHeight="1">
      <c r="A20" s="14"/>
      <c r="B20" s="21" t="s">
        <v>17</v>
      </c>
      <c r="C20" s="21" t="s">
        <v>18</v>
      </c>
      <c r="D20" s="21" t="s">
        <v>19</v>
      </c>
      <c r="E20" s="21" t="s">
        <v>20</v>
      </c>
      <c r="F20" s="21" t="s">
        <v>21</v>
      </c>
      <c r="G20" s="21" t="s">
        <v>22</v>
      </c>
    </row>
    <row r="21" spans="1:7" ht="24" customHeight="1">
      <c r="A21" s="14"/>
      <c r="B21" s="125" t="s">
        <v>78</v>
      </c>
      <c r="C21" s="126" t="s">
        <v>23</v>
      </c>
      <c r="D21" s="127">
        <v>1.5</v>
      </c>
      <c r="E21" s="128" t="s">
        <v>73</v>
      </c>
      <c r="F21" s="129">
        <v>20000</v>
      </c>
      <c r="G21" s="130">
        <f>D21*F21</f>
        <v>30000</v>
      </c>
    </row>
    <row r="22" spans="1:7" ht="24" customHeight="1">
      <c r="A22" s="14"/>
      <c r="B22" s="131" t="s">
        <v>79</v>
      </c>
      <c r="C22" s="126" t="s">
        <v>23</v>
      </c>
      <c r="D22" s="127">
        <v>2</v>
      </c>
      <c r="E22" s="128" t="s">
        <v>66</v>
      </c>
      <c r="F22" s="132">
        <v>20000</v>
      </c>
      <c r="G22" s="133">
        <f>F22*D22</f>
        <v>40000</v>
      </c>
    </row>
    <row r="23" spans="1:7" ht="24" customHeight="1">
      <c r="A23" s="14"/>
      <c r="B23" s="112" t="s">
        <v>91</v>
      </c>
      <c r="C23" s="111" t="s">
        <v>23</v>
      </c>
      <c r="D23" s="192">
        <v>0.5</v>
      </c>
      <c r="E23" s="113" t="s">
        <v>83</v>
      </c>
      <c r="F23" s="114">
        <v>20000</v>
      </c>
      <c r="G23" s="133">
        <f>F23*D23</f>
        <v>10000</v>
      </c>
    </row>
    <row r="24" spans="1:7" ht="12.75" customHeight="1">
      <c r="A24" s="14"/>
      <c r="B24" s="22" t="s">
        <v>24</v>
      </c>
      <c r="C24" s="23"/>
      <c r="D24" s="23"/>
      <c r="E24" s="23"/>
      <c r="F24" s="24"/>
      <c r="G24" s="25">
        <f>SUM(G21:G23)</f>
        <v>80000</v>
      </c>
    </row>
    <row r="25" spans="1:7" ht="12" customHeight="1">
      <c r="A25" s="2"/>
      <c r="B25" s="15"/>
      <c r="C25" s="17"/>
      <c r="D25" s="17"/>
      <c r="E25" s="17"/>
      <c r="F25" s="26"/>
      <c r="G25" s="26"/>
    </row>
    <row r="26" spans="1:7" ht="12" customHeight="1">
      <c r="A26" s="5"/>
      <c r="B26" s="27" t="s">
        <v>25</v>
      </c>
      <c r="C26" s="28"/>
      <c r="D26" s="29"/>
      <c r="E26" s="29"/>
      <c r="F26" s="30"/>
      <c r="G26" s="30"/>
    </row>
    <row r="27" spans="1:7" ht="24" customHeight="1">
      <c r="A27" s="5"/>
      <c r="B27" s="31" t="s">
        <v>17</v>
      </c>
      <c r="C27" s="32" t="s">
        <v>18</v>
      </c>
      <c r="D27" s="32" t="s">
        <v>19</v>
      </c>
      <c r="E27" s="31" t="s">
        <v>20</v>
      </c>
      <c r="F27" s="32" t="s">
        <v>21</v>
      </c>
      <c r="G27" s="31" t="s">
        <v>22</v>
      </c>
    </row>
    <row r="28" spans="1:7" ht="12" customHeight="1">
      <c r="A28" s="5"/>
      <c r="B28" s="33"/>
      <c r="C28" s="34"/>
      <c r="D28" s="34"/>
      <c r="E28" s="34"/>
      <c r="F28" s="106"/>
      <c r="G28" s="106"/>
    </row>
    <row r="29" spans="1:7" ht="12" customHeight="1">
      <c r="A29" s="5"/>
      <c r="B29" s="35" t="s">
        <v>26</v>
      </c>
      <c r="C29" s="36"/>
      <c r="D29" s="36"/>
      <c r="E29" s="36"/>
      <c r="F29" s="37"/>
      <c r="G29" s="107">
        <f>SUM(G28)</f>
        <v>0</v>
      </c>
    </row>
    <row r="30" spans="1:7" ht="12" customHeight="1">
      <c r="A30" s="2"/>
      <c r="B30" s="38"/>
      <c r="C30" s="39"/>
      <c r="D30" s="39"/>
      <c r="E30" s="39"/>
      <c r="F30" s="40"/>
      <c r="G30" s="40"/>
    </row>
    <row r="31" spans="1:7" ht="12" customHeight="1">
      <c r="A31" s="5"/>
      <c r="B31" s="27" t="s">
        <v>27</v>
      </c>
      <c r="C31" s="28"/>
      <c r="D31" s="29"/>
      <c r="E31" s="29"/>
      <c r="F31" s="30"/>
      <c r="G31" s="30"/>
    </row>
    <row r="32" spans="1:7" ht="24" customHeight="1">
      <c r="A32" s="5"/>
      <c r="B32" s="41" t="s">
        <v>17</v>
      </c>
      <c r="C32" s="41" t="s">
        <v>18</v>
      </c>
      <c r="D32" s="41" t="s">
        <v>19</v>
      </c>
      <c r="E32" s="41" t="s">
        <v>20</v>
      </c>
      <c r="F32" s="42" t="s">
        <v>21</v>
      </c>
      <c r="G32" s="41" t="s">
        <v>22</v>
      </c>
    </row>
    <row r="33" spans="1:11" ht="12.75" customHeight="1">
      <c r="A33" s="14"/>
      <c r="B33" s="125" t="s">
        <v>80</v>
      </c>
      <c r="C33" s="134" t="s">
        <v>28</v>
      </c>
      <c r="D33" s="135">
        <v>0.4</v>
      </c>
      <c r="E33" s="128" t="s">
        <v>29</v>
      </c>
      <c r="F33" s="132">
        <v>150000</v>
      </c>
      <c r="G33" s="133">
        <f>F33*D33</f>
        <v>60000</v>
      </c>
    </row>
    <row r="34" spans="1:11" ht="12.75" customHeight="1">
      <c r="A34" s="14"/>
      <c r="B34" s="125" t="s">
        <v>81</v>
      </c>
      <c r="C34" s="134" t="s">
        <v>28</v>
      </c>
      <c r="D34" s="135">
        <v>0.2</v>
      </c>
      <c r="E34" s="128" t="s">
        <v>29</v>
      </c>
      <c r="F34" s="132">
        <v>150000</v>
      </c>
      <c r="G34" s="133">
        <f>F34*D34</f>
        <v>30000</v>
      </c>
    </row>
    <row r="35" spans="1:11" ht="12.75" customHeight="1">
      <c r="A35" s="14"/>
      <c r="B35" s="125" t="s">
        <v>82</v>
      </c>
      <c r="C35" s="134" t="s">
        <v>28</v>
      </c>
      <c r="D35" s="135">
        <v>0.15</v>
      </c>
      <c r="E35" s="128" t="s">
        <v>29</v>
      </c>
      <c r="F35" s="132">
        <v>150000</v>
      </c>
      <c r="G35" s="133">
        <f>F35*D35</f>
        <v>22500</v>
      </c>
    </row>
    <row r="36" spans="1:11" ht="25.5" customHeight="1">
      <c r="A36" s="182"/>
      <c r="B36" s="187" t="s">
        <v>72</v>
      </c>
      <c r="C36" s="188" t="s">
        <v>28</v>
      </c>
      <c r="D36" s="189">
        <v>0.3</v>
      </c>
      <c r="E36" s="188" t="s">
        <v>83</v>
      </c>
      <c r="F36" s="190">
        <v>160000</v>
      </c>
      <c r="G36" s="191">
        <f>F36*D36</f>
        <v>48000</v>
      </c>
    </row>
    <row r="37" spans="1:11" ht="12.75" customHeight="1">
      <c r="A37" s="5"/>
      <c r="B37" s="183" t="s">
        <v>30</v>
      </c>
      <c r="C37" s="184"/>
      <c r="D37" s="184"/>
      <c r="E37" s="184"/>
      <c r="F37" s="185"/>
      <c r="G37" s="186">
        <f>SUM(G33:G36)</f>
        <v>160500</v>
      </c>
    </row>
    <row r="38" spans="1:11" ht="12" customHeight="1">
      <c r="A38" s="2"/>
      <c r="B38" s="38"/>
      <c r="C38" s="39"/>
      <c r="D38" s="39"/>
      <c r="E38" s="39"/>
      <c r="F38" s="40"/>
      <c r="G38" s="40"/>
    </row>
    <row r="39" spans="1:11" ht="12" customHeight="1">
      <c r="A39" s="5"/>
      <c r="B39" s="27" t="s">
        <v>31</v>
      </c>
      <c r="C39" s="28"/>
      <c r="D39" s="29"/>
      <c r="E39" s="29"/>
      <c r="F39" s="30"/>
      <c r="G39" s="30"/>
    </row>
    <row r="40" spans="1:11" ht="24" customHeight="1">
      <c r="A40" s="5"/>
      <c r="B40" s="42" t="s">
        <v>32</v>
      </c>
      <c r="C40" s="42" t="s">
        <v>33</v>
      </c>
      <c r="D40" s="42" t="s">
        <v>34</v>
      </c>
      <c r="E40" s="42" t="s">
        <v>20</v>
      </c>
      <c r="F40" s="42" t="s">
        <v>21</v>
      </c>
      <c r="G40" s="42" t="s">
        <v>22</v>
      </c>
      <c r="K40" s="105"/>
    </row>
    <row r="41" spans="1:11" ht="12.75" customHeight="1">
      <c r="A41" s="14"/>
      <c r="B41" s="137" t="s">
        <v>84</v>
      </c>
      <c r="C41" s="138"/>
      <c r="D41" s="138"/>
      <c r="E41" s="138"/>
      <c r="F41" s="139"/>
      <c r="G41" s="139"/>
      <c r="K41" s="105"/>
    </row>
    <row r="42" spans="1:11" ht="12.75" customHeight="1">
      <c r="A42" s="14"/>
      <c r="B42" s="125" t="s">
        <v>35</v>
      </c>
      <c r="C42" s="140" t="s">
        <v>37</v>
      </c>
      <c r="D42" s="135">
        <v>120</v>
      </c>
      <c r="E42" s="128" t="s">
        <v>29</v>
      </c>
      <c r="F42" s="132">
        <v>428.4</v>
      </c>
      <c r="G42" s="136">
        <f>F42*D42</f>
        <v>51408</v>
      </c>
      <c r="K42" s="105"/>
    </row>
    <row r="43" spans="1:11" ht="12.75" customHeight="1">
      <c r="A43" s="14"/>
      <c r="B43" s="141" t="s">
        <v>36</v>
      </c>
      <c r="C43" s="140"/>
      <c r="D43" s="135"/>
      <c r="E43" s="128"/>
      <c r="F43" s="132"/>
      <c r="G43" s="136"/>
      <c r="K43" s="105"/>
    </row>
    <row r="44" spans="1:11" ht="12.75" customHeight="1">
      <c r="A44" s="14"/>
      <c r="B44" s="142" t="s">
        <v>85</v>
      </c>
      <c r="C44" s="143" t="s">
        <v>37</v>
      </c>
      <c r="D44" s="144">
        <v>100</v>
      </c>
      <c r="E44" s="145" t="s">
        <v>86</v>
      </c>
      <c r="F44" s="146">
        <v>416.5</v>
      </c>
      <c r="G44" s="147">
        <f t="shared" ref="G44:G48" si="0">F44*D44</f>
        <v>41650</v>
      </c>
      <c r="K44" s="105"/>
    </row>
    <row r="45" spans="1:11" ht="12.75" customHeight="1">
      <c r="A45" s="14"/>
      <c r="B45" s="148" t="s">
        <v>67</v>
      </c>
      <c r="C45" s="143" t="s">
        <v>37</v>
      </c>
      <c r="D45" s="144">
        <v>200</v>
      </c>
      <c r="E45" s="145" t="s">
        <v>87</v>
      </c>
      <c r="F45" s="146">
        <v>440.3</v>
      </c>
      <c r="G45" s="147">
        <f t="shared" si="0"/>
        <v>88060</v>
      </c>
      <c r="K45" s="105"/>
    </row>
    <row r="46" spans="1:11" ht="12.75" customHeight="1">
      <c r="A46" s="14"/>
      <c r="B46" s="148" t="s">
        <v>88</v>
      </c>
      <c r="C46" s="143" t="s">
        <v>37</v>
      </c>
      <c r="D46" s="144">
        <v>150</v>
      </c>
      <c r="E46" s="145" t="s">
        <v>87</v>
      </c>
      <c r="F46" s="146">
        <v>440.3</v>
      </c>
      <c r="G46" s="147">
        <f t="shared" si="0"/>
        <v>66045</v>
      </c>
      <c r="K46" s="105"/>
    </row>
    <row r="47" spans="1:11" ht="12.75" customHeight="1">
      <c r="A47" s="157"/>
      <c r="B47" s="171" t="s">
        <v>94</v>
      </c>
      <c r="C47" s="158"/>
      <c r="D47" s="159"/>
      <c r="E47" s="160"/>
      <c r="F47" s="161"/>
      <c r="G47" s="162"/>
      <c r="K47" s="105"/>
    </row>
    <row r="48" spans="1:11" ht="12.75" customHeight="1">
      <c r="A48" s="14"/>
      <c r="B48" s="110" t="s">
        <v>97</v>
      </c>
      <c r="C48" s="108" t="s">
        <v>95</v>
      </c>
      <c r="D48" s="108">
        <v>2</v>
      </c>
      <c r="E48" s="108" t="s">
        <v>96</v>
      </c>
      <c r="F48" s="109">
        <v>980</v>
      </c>
      <c r="G48" s="147">
        <f t="shared" si="0"/>
        <v>1960</v>
      </c>
    </row>
    <row r="49" spans="1:7" ht="13.5" customHeight="1">
      <c r="A49" s="5"/>
      <c r="B49" s="43" t="s">
        <v>38</v>
      </c>
      <c r="C49" s="44"/>
      <c r="D49" s="44"/>
      <c r="E49" s="44"/>
      <c r="F49" s="45"/>
      <c r="G49" s="46">
        <f>SUM(G41:G48)</f>
        <v>249123</v>
      </c>
    </row>
    <row r="50" spans="1:7" ht="12" customHeight="1">
      <c r="A50" s="2"/>
      <c r="B50" s="38"/>
      <c r="C50" s="39"/>
      <c r="D50" s="39"/>
      <c r="E50" s="47"/>
      <c r="F50" s="40"/>
      <c r="G50" s="40"/>
    </row>
    <row r="51" spans="1:7" ht="12" customHeight="1">
      <c r="A51" s="5"/>
      <c r="B51" s="27" t="s">
        <v>39</v>
      </c>
      <c r="C51" s="28"/>
      <c r="D51" s="29"/>
      <c r="E51" s="29"/>
      <c r="F51" s="30"/>
      <c r="G51" s="30"/>
    </row>
    <row r="52" spans="1:7" ht="24" customHeight="1">
      <c r="A52" s="5"/>
      <c r="B52" s="41" t="s">
        <v>40</v>
      </c>
      <c r="C52" s="42" t="s">
        <v>33</v>
      </c>
      <c r="D52" s="42" t="s">
        <v>34</v>
      </c>
      <c r="E52" s="41" t="s">
        <v>20</v>
      </c>
      <c r="F52" s="42" t="s">
        <v>21</v>
      </c>
      <c r="G52" s="41" t="s">
        <v>22</v>
      </c>
    </row>
    <row r="53" spans="1:7" ht="14.5">
      <c r="A53" s="64"/>
      <c r="B53" s="149" t="s">
        <v>89</v>
      </c>
      <c r="C53" s="134" t="s">
        <v>69</v>
      </c>
      <c r="D53" s="133">
        <v>150</v>
      </c>
      <c r="E53" s="134" t="s">
        <v>90</v>
      </c>
      <c r="F53" s="150">
        <v>300</v>
      </c>
      <c r="G53" s="151">
        <f>+F53*D53</f>
        <v>45000</v>
      </c>
    </row>
    <row r="54" spans="1:7" ht="14.5">
      <c r="A54" s="64"/>
      <c r="B54" s="149"/>
      <c r="C54" s="134"/>
      <c r="D54" s="133"/>
      <c r="E54" s="134"/>
      <c r="F54" s="150"/>
      <c r="G54" s="151"/>
    </row>
    <row r="55" spans="1:7" ht="14.5">
      <c r="A55" s="64"/>
      <c r="B55" s="118" t="s">
        <v>100</v>
      </c>
      <c r="C55" s="119" t="s">
        <v>102</v>
      </c>
      <c r="D55" s="120">
        <v>1</v>
      </c>
      <c r="E55" s="120" t="s">
        <v>101</v>
      </c>
      <c r="F55" s="120">
        <v>10000</v>
      </c>
      <c r="G55" s="120">
        <f>D55*F55</f>
        <v>10000</v>
      </c>
    </row>
    <row r="56" spans="1:7" ht="14.5">
      <c r="A56" s="64"/>
      <c r="B56" s="118"/>
      <c r="C56" s="119"/>
      <c r="D56" s="120"/>
      <c r="E56" s="120"/>
      <c r="F56" s="120"/>
      <c r="G56" s="120"/>
    </row>
    <row r="57" spans="1:7" ht="14.5">
      <c r="A57" s="14"/>
      <c r="B57" s="115"/>
      <c r="C57" s="116"/>
      <c r="D57" s="117"/>
      <c r="E57" s="117"/>
      <c r="F57" s="117"/>
      <c r="G57" s="117"/>
    </row>
    <row r="58" spans="1:7" ht="13.5" customHeight="1">
      <c r="A58" s="5"/>
      <c r="B58" s="48" t="s">
        <v>41</v>
      </c>
      <c r="C58" s="49"/>
      <c r="D58" s="49"/>
      <c r="E58" s="49"/>
      <c r="F58" s="50"/>
      <c r="G58" s="51">
        <f>SUM(G53:G57)</f>
        <v>55000</v>
      </c>
    </row>
    <row r="59" spans="1:7" ht="12" customHeight="1">
      <c r="A59" s="2"/>
      <c r="B59" s="67"/>
      <c r="C59" s="67"/>
      <c r="D59" s="67"/>
      <c r="E59" s="67"/>
      <c r="F59" s="68"/>
      <c r="G59" s="68"/>
    </row>
    <row r="60" spans="1:7" ht="12" customHeight="1">
      <c r="A60" s="64"/>
      <c r="B60" s="69" t="s">
        <v>42</v>
      </c>
      <c r="C60" s="70"/>
      <c r="D60" s="70"/>
      <c r="E60" s="70"/>
      <c r="F60" s="70"/>
      <c r="G60" s="71">
        <f>G24+G29+G37+G49+G58</f>
        <v>544623</v>
      </c>
    </row>
    <row r="61" spans="1:7" ht="12" customHeight="1">
      <c r="A61" s="64"/>
      <c r="B61" s="72" t="s">
        <v>43</v>
      </c>
      <c r="C61" s="53"/>
      <c r="D61" s="53"/>
      <c r="E61" s="53"/>
      <c r="F61" s="53"/>
      <c r="G61" s="73">
        <f>G60*0.05</f>
        <v>27231.15</v>
      </c>
    </row>
    <row r="62" spans="1:7" ht="12" customHeight="1">
      <c r="A62" s="64"/>
      <c r="B62" s="74" t="s">
        <v>44</v>
      </c>
      <c r="C62" s="52"/>
      <c r="D62" s="52"/>
      <c r="E62" s="52"/>
      <c r="F62" s="52"/>
      <c r="G62" s="75">
        <f>G61+G60</f>
        <v>571854.15</v>
      </c>
    </row>
    <row r="63" spans="1:7" ht="12" customHeight="1">
      <c r="A63" s="64"/>
      <c r="B63" s="72" t="s">
        <v>45</v>
      </c>
      <c r="C63" s="53"/>
      <c r="D63" s="53"/>
      <c r="E63" s="53"/>
      <c r="F63" s="53"/>
      <c r="G63" s="73">
        <f>G12</f>
        <v>770000</v>
      </c>
    </row>
    <row r="64" spans="1:7" ht="12" customHeight="1">
      <c r="A64" s="64"/>
      <c r="B64" s="76" t="s">
        <v>46</v>
      </c>
      <c r="C64" s="77"/>
      <c r="D64" s="77"/>
      <c r="E64" s="77"/>
      <c r="F64" s="77"/>
      <c r="G64" s="78">
        <f>G63-G62</f>
        <v>198145.84999999998</v>
      </c>
    </row>
    <row r="65" spans="1:7" ht="12" customHeight="1">
      <c r="A65" s="64"/>
      <c r="B65" s="65" t="s">
        <v>47</v>
      </c>
      <c r="C65" s="66"/>
      <c r="D65" s="66"/>
      <c r="E65" s="66"/>
      <c r="F65" s="66"/>
      <c r="G65" s="61"/>
    </row>
    <row r="66" spans="1:7" ht="12.75" customHeight="1" thickBot="1">
      <c r="A66" s="64"/>
      <c r="B66" s="79"/>
      <c r="C66" s="66"/>
      <c r="D66" s="66"/>
      <c r="E66" s="66"/>
      <c r="F66" s="66"/>
      <c r="G66" s="61"/>
    </row>
    <row r="67" spans="1:7" ht="12" customHeight="1">
      <c r="A67" s="64"/>
      <c r="B67" s="91" t="s">
        <v>48</v>
      </c>
      <c r="C67" s="92"/>
      <c r="D67" s="92"/>
      <c r="E67" s="92"/>
      <c r="F67" s="93"/>
      <c r="G67" s="61"/>
    </row>
    <row r="68" spans="1:7" ht="12" customHeight="1">
      <c r="A68" s="64"/>
      <c r="B68" s="94" t="s">
        <v>49</v>
      </c>
      <c r="C68" s="63"/>
      <c r="D68" s="63"/>
      <c r="E68" s="63"/>
      <c r="F68" s="95"/>
      <c r="G68" s="61"/>
    </row>
    <row r="69" spans="1:7" ht="12" customHeight="1">
      <c r="A69" s="64"/>
      <c r="B69" s="94" t="s">
        <v>98</v>
      </c>
      <c r="C69" s="63"/>
      <c r="D69" s="63"/>
      <c r="E69" s="63"/>
      <c r="F69" s="95"/>
      <c r="G69" s="61"/>
    </row>
    <row r="70" spans="1:7" ht="12" customHeight="1">
      <c r="A70" s="64"/>
      <c r="B70" s="94" t="s">
        <v>92</v>
      </c>
      <c r="C70" s="63"/>
      <c r="D70" s="63"/>
      <c r="E70" s="63"/>
      <c r="F70" s="95"/>
      <c r="G70" s="61"/>
    </row>
    <row r="71" spans="1:7" ht="12" customHeight="1">
      <c r="A71" s="64"/>
      <c r="B71" s="94" t="s">
        <v>50</v>
      </c>
      <c r="C71" s="63"/>
      <c r="D71" s="63"/>
      <c r="E71" s="63"/>
      <c r="F71" s="95"/>
      <c r="G71" s="61"/>
    </row>
    <row r="72" spans="1:7" ht="12" customHeight="1">
      <c r="A72" s="64"/>
      <c r="B72" s="94" t="s">
        <v>51</v>
      </c>
      <c r="C72" s="63"/>
      <c r="D72" s="63"/>
      <c r="E72" s="63"/>
      <c r="F72" s="95"/>
      <c r="G72" s="61"/>
    </row>
    <row r="73" spans="1:7" ht="12.75" customHeight="1" thickBot="1">
      <c r="A73" s="64"/>
      <c r="B73" s="96" t="s">
        <v>52</v>
      </c>
      <c r="C73" s="97"/>
      <c r="D73" s="97"/>
      <c r="E73" s="97"/>
      <c r="F73" s="98"/>
      <c r="G73" s="61"/>
    </row>
    <row r="74" spans="1:7" ht="12.75" customHeight="1">
      <c r="A74" s="64"/>
      <c r="B74" s="89"/>
      <c r="C74" s="63"/>
      <c r="D74" s="63"/>
      <c r="E74" s="63"/>
      <c r="F74" s="63"/>
      <c r="G74" s="61"/>
    </row>
    <row r="75" spans="1:7" ht="15" customHeight="1" thickBot="1">
      <c r="A75" s="64"/>
      <c r="B75" s="172" t="s">
        <v>53</v>
      </c>
      <c r="C75" s="173"/>
      <c r="D75" s="88"/>
      <c r="E75" s="55"/>
      <c r="F75" s="55"/>
      <c r="G75" s="61"/>
    </row>
    <row r="76" spans="1:7" ht="12" customHeight="1">
      <c r="A76" s="64"/>
      <c r="B76" s="81" t="s">
        <v>40</v>
      </c>
      <c r="C76" s="56" t="s">
        <v>54</v>
      </c>
      <c r="D76" s="82" t="s">
        <v>55</v>
      </c>
      <c r="E76" s="55"/>
      <c r="F76" s="55"/>
      <c r="G76" s="61"/>
    </row>
    <row r="77" spans="1:7" ht="12" customHeight="1">
      <c r="A77" s="64"/>
      <c r="B77" s="83" t="s">
        <v>56</v>
      </c>
      <c r="C77" s="57">
        <f>+G24</f>
        <v>80000</v>
      </c>
      <c r="D77" s="84">
        <f>(C77/C83)</f>
        <v>0.13989581084617467</v>
      </c>
      <c r="E77" s="55"/>
      <c r="F77" s="55"/>
      <c r="G77" s="61"/>
    </row>
    <row r="78" spans="1:7" ht="12" customHeight="1">
      <c r="A78" s="64"/>
      <c r="B78" s="83" t="s">
        <v>57</v>
      </c>
      <c r="C78" s="57">
        <f>+G29</f>
        <v>0</v>
      </c>
      <c r="D78" s="84">
        <v>0</v>
      </c>
      <c r="E78" s="55"/>
      <c r="F78" s="55"/>
      <c r="G78" s="61"/>
    </row>
    <row r="79" spans="1:7" ht="12" customHeight="1">
      <c r="A79" s="64"/>
      <c r="B79" s="83" t="s">
        <v>58</v>
      </c>
      <c r="C79" s="57">
        <f>+G37</f>
        <v>160500</v>
      </c>
      <c r="D79" s="84">
        <f>(C79/C83)</f>
        <v>0.28066597051013792</v>
      </c>
      <c r="E79" s="55"/>
      <c r="F79" s="55"/>
      <c r="G79" s="61"/>
    </row>
    <row r="80" spans="1:7" ht="12" customHeight="1">
      <c r="A80" s="64"/>
      <c r="B80" s="83" t="s">
        <v>32</v>
      </c>
      <c r="C80" s="57">
        <f>+G49</f>
        <v>249123</v>
      </c>
      <c r="D80" s="84">
        <f>(C80/C83)</f>
        <v>0.43564080106789466</v>
      </c>
      <c r="E80" s="55"/>
      <c r="F80" s="55"/>
      <c r="G80" s="61"/>
    </row>
    <row r="81" spans="1:7" ht="12" customHeight="1">
      <c r="A81" s="64"/>
      <c r="B81" s="83" t="s">
        <v>59</v>
      </c>
      <c r="C81" s="58">
        <f>+G58</f>
        <v>55000</v>
      </c>
      <c r="D81" s="84">
        <f>(C81/C83)</f>
        <v>9.6178369956745086E-2</v>
      </c>
      <c r="E81" s="60"/>
      <c r="F81" s="60"/>
      <c r="G81" s="61"/>
    </row>
    <row r="82" spans="1:7" ht="12" customHeight="1">
      <c r="A82" s="64"/>
      <c r="B82" s="83" t="s">
        <v>60</v>
      </c>
      <c r="C82" s="58">
        <f>+G61</f>
        <v>27231.15</v>
      </c>
      <c r="D82" s="84">
        <f>(C82/C83)</f>
        <v>4.7619047619047616E-2</v>
      </c>
      <c r="E82" s="60"/>
      <c r="F82" s="60"/>
      <c r="G82" s="61"/>
    </row>
    <row r="83" spans="1:7" ht="12.75" customHeight="1" thickBot="1">
      <c r="A83" s="64"/>
      <c r="B83" s="85" t="s">
        <v>61</v>
      </c>
      <c r="C83" s="86">
        <f>SUM(C77:C82)</f>
        <v>571854.15</v>
      </c>
      <c r="D83" s="87">
        <f>SUM(D77:D82)</f>
        <v>1</v>
      </c>
      <c r="E83" s="60"/>
      <c r="F83" s="60"/>
      <c r="G83" s="61"/>
    </row>
    <row r="84" spans="1:7" ht="12" customHeight="1">
      <c r="A84" s="64"/>
      <c r="B84" s="79"/>
      <c r="C84" s="66"/>
      <c r="D84" s="66"/>
      <c r="E84" s="66"/>
      <c r="F84" s="66"/>
      <c r="G84" s="61"/>
    </row>
    <row r="85" spans="1:7" ht="12.75" customHeight="1">
      <c r="A85" s="64"/>
      <c r="B85" s="80"/>
      <c r="C85" s="66"/>
      <c r="D85" s="66"/>
      <c r="E85" s="66"/>
      <c r="F85" s="66"/>
      <c r="G85" s="61"/>
    </row>
    <row r="86" spans="1:7" ht="12" customHeight="1" thickBot="1">
      <c r="A86" s="54"/>
      <c r="B86" s="100"/>
      <c r="C86" s="101" t="s">
        <v>62</v>
      </c>
      <c r="D86" s="102"/>
      <c r="E86" s="103"/>
      <c r="F86" s="59"/>
      <c r="G86" s="61"/>
    </row>
    <row r="87" spans="1:7" ht="12" customHeight="1">
      <c r="A87" s="64"/>
      <c r="B87" s="104" t="s">
        <v>63</v>
      </c>
      <c r="C87" s="152">
        <v>25</v>
      </c>
      <c r="D87" s="153">
        <v>30</v>
      </c>
      <c r="E87" s="154">
        <v>35</v>
      </c>
      <c r="F87" s="99"/>
      <c r="G87" s="62"/>
    </row>
    <row r="88" spans="1:7" ht="12.75" customHeight="1" thickBot="1">
      <c r="A88" s="64"/>
      <c r="B88" s="85" t="s">
        <v>64</v>
      </c>
      <c r="C88" s="155">
        <f>(G62/C87)</f>
        <v>22874.166000000001</v>
      </c>
      <c r="D88" s="155">
        <f>(G62/D87)</f>
        <v>19061.805</v>
      </c>
      <c r="E88" s="156">
        <f>(G62/E87)</f>
        <v>16338.69</v>
      </c>
      <c r="F88" s="99"/>
      <c r="G88" s="62"/>
    </row>
    <row r="89" spans="1:7" ht="15.65" customHeight="1">
      <c r="A89" s="64"/>
      <c r="B89" s="90" t="s">
        <v>65</v>
      </c>
      <c r="C89" s="63"/>
      <c r="D89" s="63"/>
      <c r="E89" s="63"/>
      <c r="F89" s="63"/>
      <c r="G89" s="63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Rieutord Arteaga Maria Bernardita</cp:lastModifiedBy>
  <cp:lastPrinted>2021-03-01T14:29:57Z</cp:lastPrinted>
  <dcterms:created xsi:type="dcterms:W3CDTF">2020-11-27T12:49:26Z</dcterms:created>
  <dcterms:modified xsi:type="dcterms:W3CDTF">2021-03-08T13:35:55Z</dcterms:modified>
</cp:coreProperties>
</file>