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VE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<sst xmlns="http://schemas.openxmlformats.org/spreadsheetml/2006/main" count="148" uniqueCount="103">
  <si>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</si>
  <si>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</si>
  <si>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</si>
  <si>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</si>
  <si>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</si>
  <si>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</si>
  <si>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</si>
  <si>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</si>
  <si>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</si>
  <si>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</si>
  <si>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</si>
  <si>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</si>
  <si>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</si>
  <si>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</si>
  <si>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</si>
  <si>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</si>
  <si>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</si>
  <si>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</si>
  <si>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</si>
  <si>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</si>
  <si>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</si>
  <si>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</si>
  <si>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</si>
  <si>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</si>
  <si>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</si>
  <si>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</si>
  <si>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</si>
  <si>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</si>
  <si>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</si>
  <si>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</si>
  <si>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</si>
  <si>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</si>
  <si>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</si>
  <si>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</si>
  <si>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</si>
  <si>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</si>
  <si>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</si>
  <si>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</si>
  <si>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</si>
  <si>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</si>
  <si>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</si>
  <si>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</si>
  <si>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</si>
  <si>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</si>
  <si>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</si>
  <si>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</si>
  <si>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</si>
  <si>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</si>
  <si>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</si>
  <si>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</si>
  <si>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</si>
  <si>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</si>
  <si>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</si>
  <si>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</si>
  <si>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</si>
  <si>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</si>
  <si>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</si>
  <si>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</si>
  <si>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</si>
  <si>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</si>
  <si>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</si>
  <si>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</si>
  <si>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</si>
  <si>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</si>
  <si>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</si>
  <si>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</si>
  <si>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</si>
  <si>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</si>
  <si>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</si>
  <si>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</si>
  <si>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</si>
  <si>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AVENA</t>
  </si>
  <si>
    <t>NEHUEN</t>
  </si>
  <si>
    <t>La Union</t>
  </si>
  <si>
    <t>Mercado Local</t>
  </si>
  <si>
    <t>Enero- Febrero</t>
  </si>
  <si>
    <t>Lluvias y vientos</t>
  </si>
  <si>
    <t>Desinfección semilla</t>
  </si>
  <si>
    <t>Jul-Ago</t>
  </si>
  <si>
    <t>Aplicación Herbicida pre-siembra</t>
  </si>
  <si>
    <t>Rastraje</t>
  </si>
  <si>
    <t>Siembra mecanizada</t>
  </si>
  <si>
    <t>Rodonar</t>
  </si>
  <si>
    <t>Aplicación fertilizantes</t>
  </si>
  <si>
    <t>Pulverizaciones</t>
  </si>
  <si>
    <t>Cosecha automotriz</t>
  </si>
  <si>
    <t>julio</t>
  </si>
  <si>
    <t>Agosto</t>
  </si>
  <si>
    <t>Octubre (nitrogeno)</t>
  </si>
  <si>
    <t>Oct-Nov</t>
  </si>
  <si>
    <t>Ene-Feb</t>
  </si>
  <si>
    <t>Can 27</t>
  </si>
  <si>
    <t>Superfosfato Triple</t>
  </si>
  <si>
    <t>Muriato de Potasio</t>
  </si>
  <si>
    <t>Septiembre</t>
  </si>
  <si>
    <t>Glifosato</t>
  </si>
  <si>
    <t>l</t>
  </si>
  <si>
    <t>MCPA+ALLIADO</t>
  </si>
  <si>
    <t>Octubre</t>
  </si>
  <si>
    <t>FUNGICIDA</t>
  </si>
  <si>
    <t>Tebuconazole</t>
  </si>
  <si>
    <t>Los Rios</t>
  </si>
  <si>
    <t>Marzo 2021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</si>
</sst>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_-* #,##0_-;\-* #,##0_-;_-* &quot;-&quot;??_-;_-@_-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</numFmts>
  <fonts count="55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14" fontId="5" fillId="33" borderId="1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center" wrapText="1"/>
    </xf>
    <xf numFmtId="0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right" wrapText="1"/>
    </xf>
    <xf numFmtId="3" fontId="5" fillId="33" borderId="28" xfId="0" applyNumberFormat="1" applyFont="1" applyFill="1" applyBorder="1" applyAlignment="1">
      <alignment horizontal="right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75" fontId="14" fillId="33" borderId="15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74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74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74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74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75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13" fillId="0" borderId="63" xfId="0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2" fontId="20" fillId="0" borderId="63" xfId="0" applyNumberFormat="1" applyFont="1" applyBorder="1" applyAlignment="1">
      <alignment horizontal="right" vertical="center"/>
    </xf>
    <xf numFmtId="0" fontId="20" fillId="0" borderId="63" xfId="0" applyFont="1" applyBorder="1" applyAlignment="1">
      <alignment horizontal="right" vertical="center"/>
    </xf>
    <xf numFmtId="176" fontId="20" fillId="0" borderId="63" xfId="47" applyNumberFormat="1" applyFont="1" applyBorder="1" applyAlignment="1">
      <alignment horizontal="right" vertical="center"/>
    </xf>
    <xf numFmtId="0" fontId="5" fillId="33" borderId="15" xfId="0" applyNumberFormat="1" applyFont="1" applyFill="1" applyBorder="1" applyAlignment="1">
      <alignment horizontal="right"/>
    </xf>
    <xf numFmtId="0" fontId="20" fillId="0" borderId="63" xfId="0" applyFont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21" fillId="0" borderId="63" xfId="0" applyFont="1" applyBorder="1" applyAlignment="1">
      <alignment horizontal="right" vertical="center"/>
    </xf>
    <xf numFmtId="176" fontId="21" fillId="0" borderId="63" xfId="47" applyNumberFormat="1" applyFont="1" applyBorder="1" applyAlignment="1">
      <alignment horizontal="right" vertical="center"/>
    </xf>
    <xf numFmtId="0" fontId="5" fillId="33" borderId="28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178" fontId="5" fillId="33" borderId="15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49" fontId="19" fillId="39" borderId="64" xfId="0" applyNumberFormat="1" applyFont="1" applyFill="1" applyBorder="1" applyAlignment="1">
      <alignment vertical="center"/>
    </xf>
    <xf numFmtId="0" fontId="14" fillId="39" borderId="65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4" fillId="34" borderId="15" xfId="0" applyNumberFormat="1" applyFont="1" applyFill="1" applyBorder="1" applyAlignment="1">
      <alignment wrapText="1"/>
    </xf>
    <xf numFmtId="0" fontId="4" fillId="40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PageLayoutView="0" workbookViewId="0" topLeftCell="A73">
      <selection activeCell="G61" sqref="G6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71</v>
      </c>
      <c r="D9" s="8"/>
      <c r="E9" s="163" t="s">
        <v>1</v>
      </c>
      <c r="F9" s="164"/>
      <c r="G9" s="9">
        <v>50</v>
      </c>
    </row>
    <row r="10" spans="1:7" ht="38.25" customHeight="1">
      <c r="A10" s="5"/>
      <c r="B10" s="10" t="s">
        <v>2</v>
      </c>
      <c r="C10" s="11" t="s">
        <v>72</v>
      </c>
      <c r="D10" s="12"/>
      <c r="E10" s="161" t="s">
        <v>3</v>
      </c>
      <c r="F10" s="162"/>
      <c r="G10" s="14" t="s">
        <v>102</v>
      </c>
    </row>
    <row r="11" spans="1:7" ht="18" customHeight="1">
      <c r="A11" s="5"/>
      <c r="B11" s="10" t="s">
        <v>4</v>
      </c>
      <c r="C11" s="14" t="s">
        <v>5</v>
      </c>
      <c r="D11" s="12"/>
      <c r="E11" s="161" t="s">
        <v>6</v>
      </c>
      <c r="F11" s="162"/>
      <c r="G11" s="156">
        <v>17000</v>
      </c>
    </row>
    <row r="12" spans="1:7" ht="11.25" customHeight="1">
      <c r="A12" s="5"/>
      <c r="B12" s="10" t="s">
        <v>7</v>
      </c>
      <c r="C12" s="15" t="s">
        <v>101</v>
      </c>
      <c r="D12" s="12"/>
      <c r="E12" s="16" t="s">
        <v>8</v>
      </c>
      <c r="F12" s="17"/>
      <c r="G12" s="18">
        <f>(G9*G11)</f>
        <v>850000</v>
      </c>
    </row>
    <row r="13" spans="1:7" ht="11.25" customHeight="1">
      <c r="A13" s="5"/>
      <c r="B13" s="10" t="s">
        <v>9</v>
      </c>
      <c r="C13" s="14" t="s">
        <v>73</v>
      </c>
      <c r="D13" s="12"/>
      <c r="E13" s="161" t="s">
        <v>10</v>
      </c>
      <c r="F13" s="162"/>
      <c r="G13" s="14" t="s">
        <v>74</v>
      </c>
    </row>
    <row r="14" spans="1:7" ht="13.5" customHeight="1">
      <c r="A14" s="5"/>
      <c r="B14" s="10" t="s">
        <v>11</v>
      </c>
      <c r="C14" s="14" t="s">
        <v>73</v>
      </c>
      <c r="D14" s="12"/>
      <c r="E14" s="161" t="s">
        <v>12</v>
      </c>
      <c r="F14" s="162"/>
      <c r="G14" s="14" t="s">
        <v>75</v>
      </c>
    </row>
    <row r="15" spans="1:7" ht="25.5" customHeight="1">
      <c r="A15" s="5"/>
      <c r="B15" s="10" t="s">
        <v>13</v>
      </c>
      <c r="C15" s="19">
        <v>44257</v>
      </c>
      <c r="D15" s="12"/>
      <c r="E15" s="165" t="s">
        <v>14</v>
      </c>
      <c r="F15" s="166"/>
      <c r="G15" s="15" t="s">
        <v>76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7" t="s">
        <v>15</v>
      </c>
      <c r="C17" s="168"/>
      <c r="D17" s="168"/>
      <c r="E17" s="168"/>
      <c r="F17" s="168"/>
      <c r="G17" s="168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16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17</v>
      </c>
      <c r="C20" s="32" t="s">
        <v>18</v>
      </c>
      <c r="D20" s="32" t="s">
        <v>19</v>
      </c>
      <c r="E20" s="32" t="s">
        <v>20</v>
      </c>
      <c r="F20" s="32" t="s">
        <v>21</v>
      </c>
      <c r="G20" s="32" t="s">
        <v>22</v>
      </c>
    </row>
    <row r="21" spans="1:7" ht="12.75" customHeight="1">
      <c r="A21" s="25"/>
      <c r="B21" s="13" t="s">
        <v>77</v>
      </c>
      <c r="C21" s="33" t="s">
        <v>23</v>
      </c>
      <c r="D21" s="34">
        <v>1</v>
      </c>
      <c r="E21" s="13" t="s">
        <v>78</v>
      </c>
      <c r="F21" s="18">
        <v>15000</v>
      </c>
      <c r="G21" s="18">
        <f>(D21*F21)</f>
        <v>15000</v>
      </c>
    </row>
    <row r="22" spans="1:7" ht="12.75" customHeight="1">
      <c r="A22" s="25"/>
      <c r="B22" s="35" t="s">
        <v>24</v>
      </c>
      <c r="C22" s="36"/>
      <c r="D22" s="36"/>
      <c r="E22" s="36"/>
      <c r="F22" s="37"/>
      <c r="G22" s="38">
        <f>SUM(G21:G21)</f>
        <v>15000</v>
      </c>
    </row>
    <row r="23" spans="1:7" ht="12" customHeight="1">
      <c r="A23" s="2"/>
      <c r="B23" s="26"/>
      <c r="C23" s="28"/>
      <c r="D23" s="28"/>
      <c r="E23" s="28"/>
      <c r="F23" s="39"/>
      <c r="G23" s="39"/>
    </row>
    <row r="24" spans="1:7" ht="12" customHeight="1">
      <c r="A24" s="5"/>
      <c r="B24" s="40" t="s">
        <v>25</v>
      </c>
      <c r="C24" s="41"/>
      <c r="D24" s="42"/>
      <c r="E24" s="42"/>
      <c r="F24" s="43"/>
      <c r="G24" s="43"/>
    </row>
    <row r="25" spans="1:7" ht="24" customHeight="1">
      <c r="A25" s="5"/>
      <c r="B25" s="44" t="s">
        <v>17</v>
      </c>
      <c r="C25" s="45" t="s">
        <v>18</v>
      </c>
      <c r="D25" s="45" t="s">
        <v>19</v>
      </c>
      <c r="E25" s="44" t="s">
        <v>20</v>
      </c>
      <c r="F25" s="45" t="s">
        <v>21</v>
      </c>
      <c r="G25" s="44" t="s">
        <v>22</v>
      </c>
    </row>
    <row r="26" spans="1:7" ht="12" customHeight="1">
      <c r="A26" s="5"/>
      <c r="B26" s="46"/>
      <c r="C26" s="47"/>
      <c r="D26" s="47"/>
      <c r="E26" s="47"/>
      <c r="F26" s="46"/>
      <c r="G26" s="46"/>
    </row>
    <row r="27" spans="1:7" ht="12" customHeight="1">
      <c r="A27" s="5"/>
      <c r="B27" s="48" t="s">
        <v>26</v>
      </c>
      <c r="C27" s="49"/>
      <c r="D27" s="49"/>
      <c r="E27" s="49"/>
      <c r="F27" s="50"/>
      <c r="G27" s="50">
        <f>+G26</f>
        <v>0</v>
      </c>
    </row>
    <row r="28" spans="1:7" ht="12" customHeight="1">
      <c r="A28" s="2"/>
      <c r="B28" s="51"/>
      <c r="C28" s="52"/>
      <c r="D28" s="52"/>
      <c r="E28" s="52"/>
      <c r="F28" s="53"/>
      <c r="G28" s="53"/>
    </row>
    <row r="29" spans="1:7" ht="12" customHeight="1">
      <c r="A29" s="5"/>
      <c r="B29" s="40" t="s">
        <v>27</v>
      </c>
      <c r="C29" s="41"/>
      <c r="D29" s="42"/>
      <c r="E29" s="42"/>
      <c r="F29" s="43"/>
      <c r="G29" s="43"/>
    </row>
    <row r="30" spans="1:7" ht="24" customHeight="1">
      <c r="A30" s="5"/>
      <c r="B30" s="54" t="s">
        <v>17</v>
      </c>
      <c r="C30" s="54" t="s">
        <v>18</v>
      </c>
      <c r="D30" s="54" t="s">
        <v>19</v>
      </c>
      <c r="E30" s="54" t="s">
        <v>20</v>
      </c>
      <c r="F30" s="55" t="s">
        <v>21</v>
      </c>
      <c r="G30" s="54" t="s">
        <v>22</v>
      </c>
    </row>
    <row r="31" spans="1:16" ht="12.75" customHeight="1">
      <c r="A31" s="25"/>
      <c r="B31" s="143" t="s">
        <v>79</v>
      </c>
      <c r="C31" s="33" t="s">
        <v>28</v>
      </c>
      <c r="D31" s="144">
        <v>0.125</v>
      </c>
      <c r="E31" s="145" t="s">
        <v>86</v>
      </c>
      <c r="F31" s="146">
        <v>160000</v>
      </c>
      <c r="G31" s="18">
        <f aca="true" t="shared" si="0" ref="G31:G39">(D31*F31)</f>
        <v>20000</v>
      </c>
      <c r="J31" s="140"/>
      <c r="K31" s="140"/>
      <c r="L31" s="157"/>
      <c r="M31" s="140"/>
      <c r="N31" s="140"/>
      <c r="O31" s="140"/>
      <c r="P31" s="140"/>
    </row>
    <row r="32" spans="1:16" ht="12.75" customHeight="1">
      <c r="A32" s="25"/>
      <c r="B32" s="143" t="s">
        <v>80</v>
      </c>
      <c r="C32" s="33" t="s">
        <v>28</v>
      </c>
      <c r="D32" s="144">
        <v>0.25</v>
      </c>
      <c r="E32" s="145" t="s">
        <v>78</v>
      </c>
      <c r="F32" s="146">
        <v>160000</v>
      </c>
      <c r="G32" s="18">
        <f t="shared" si="0"/>
        <v>40000</v>
      </c>
      <c r="J32" s="140"/>
      <c r="K32" s="140"/>
      <c r="L32" s="157"/>
      <c r="M32" s="140"/>
      <c r="N32" s="140"/>
      <c r="O32" s="140"/>
      <c r="P32" s="140"/>
    </row>
    <row r="33" spans="1:16" ht="12.75" customHeight="1">
      <c r="A33" s="25"/>
      <c r="B33" s="143" t="s">
        <v>29</v>
      </c>
      <c r="C33" s="33" t="s">
        <v>28</v>
      </c>
      <c r="D33" s="144">
        <v>0.175</v>
      </c>
      <c r="E33" s="145" t="s">
        <v>78</v>
      </c>
      <c r="F33" s="146">
        <v>160000</v>
      </c>
      <c r="G33" s="18">
        <f t="shared" si="0"/>
        <v>28000</v>
      </c>
      <c r="J33" s="140"/>
      <c r="K33" s="140"/>
      <c r="L33" s="157"/>
      <c r="M33" s="140"/>
      <c r="N33" s="140"/>
      <c r="O33" s="140"/>
      <c r="P33" s="140"/>
    </row>
    <row r="34" spans="1:16" ht="12.75" customHeight="1">
      <c r="A34" s="25"/>
      <c r="B34" s="143" t="s">
        <v>80</v>
      </c>
      <c r="C34" s="33" t="s">
        <v>28</v>
      </c>
      <c r="D34" s="144">
        <v>0.125</v>
      </c>
      <c r="E34" s="145" t="s">
        <v>78</v>
      </c>
      <c r="F34" s="146">
        <v>160000</v>
      </c>
      <c r="G34" s="18">
        <f t="shared" si="0"/>
        <v>20000</v>
      </c>
      <c r="J34" s="140"/>
      <c r="K34" s="140"/>
      <c r="L34" s="157"/>
      <c r="M34" s="140"/>
      <c r="N34" s="140"/>
      <c r="O34" s="140"/>
      <c r="P34" s="140"/>
    </row>
    <row r="35" spans="1:16" ht="12.75" customHeight="1">
      <c r="A35" s="25"/>
      <c r="B35" s="143" t="s">
        <v>81</v>
      </c>
      <c r="C35" s="33" t="s">
        <v>28</v>
      </c>
      <c r="D35" s="144">
        <v>0.15</v>
      </c>
      <c r="E35" s="145" t="s">
        <v>87</v>
      </c>
      <c r="F35" s="146">
        <v>240000</v>
      </c>
      <c r="G35" s="18">
        <f t="shared" si="0"/>
        <v>36000</v>
      </c>
      <c r="J35" s="140"/>
      <c r="K35" s="140"/>
      <c r="L35" s="157"/>
      <c r="M35" s="140"/>
      <c r="N35" s="140"/>
      <c r="O35" s="140"/>
      <c r="P35" s="140"/>
    </row>
    <row r="36" spans="1:16" ht="12.75" customHeight="1">
      <c r="A36" s="25"/>
      <c r="B36" s="143" t="s">
        <v>82</v>
      </c>
      <c r="C36" s="33" t="s">
        <v>28</v>
      </c>
      <c r="D36" s="144">
        <v>0.025</v>
      </c>
      <c r="E36" s="145" t="s">
        <v>87</v>
      </c>
      <c r="F36" s="146">
        <v>120000</v>
      </c>
      <c r="G36" s="18">
        <f t="shared" si="0"/>
        <v>3000</v>
      </c>
      <c r="J36" s="140"/>
      <c r="K36" s="140"/>
      <c r="L36" s="157"/>
      <c r="M36" s="140"/>
      <c r="N36" s="140"/>
      <c r="O36" s="140"/>
      <c r="P36" s="140"/>
    </row>
    <row r="37" spans="1:16" ht="25.5" customHeight="1">
      <c r="A37" s="25"/>
      <c r="B37" s="143" t="s">
        <v>83</v>
      </c>
      <c r="C37" s="33" t="s">
        <v>28</v>
      </c>
      <c r="D37" s="144">
        <v>0.0375</v>
      </c>
      <c r="E37" s="145" t="s">
        <v>88</v>
      </c>
      <c r="F37" s="146">
        <v>120000</v>
      </c>
      <c r="G37" s="18">
        <f t="shared" si="0"/>
        <v>4500</v>
      </c>
      <c r="J37" s="140"/>
      <c r="K37" s="140"/>
      <c r="L37" s="157"/>
      <c r="M37" s="140"/>
      <c r="N37" s="140"/>
      <c r="O37" s="140"/>
      <c r="P37" s="140"/>
    </row>
    <row r="38" spans="1:16" ht="25.5" customHeight="1">
      <c r="A38" s="25"/>
      <c r="B38" s="143" t="s">
        <v>84</v>
      </c>
      <c r="C38" s="33" t="s">
        <v>28</v>
      </c>
      <c r="D38" s="144">
        <v>0.25</v>
      </c>
      <c r="E38" s="145" t="s">
        <v>89</v>
      </c>
      <c r="F38" s="146">
        <v>160000</v>
      </c>
      <c r="G38" s="18">
        <f t="shared" si="0"/>
        <v>40000</v>
      </c>
      <c r="J38" s="140"/>
      <c r="K38" s="140"/>
      <c r="L38" s="157"/>
      <c r="M38" s="140"/>
      <c r="N38" s="140"/>
      <c r="O38" s="140"/>
      <c r="P38" s="140"/>
    </row>
    <row r="39" spans="1:16" ht="25.5" customHeight="1">
      <c r="A39" s="25"/>
      <c r="B39" s="143" t="s">
        <v>85</v>
      </c>
      <c r="C39" s="33" t="s">
        <v>28</v>
      </c>
      <c r="D39" s="144">
        <v>0.125</v>
      </c>
      <c r="E39" s="145" t="s">
        <v>90</v>
      </c>
      <c r="F39" s="146">
        <v>640000</v>
      </c>
      <c r="G39" s="18">
        <f t="shared" si="0"/>
        <v>80000</v>
      </c>
      <c r="J39" s="140"/>
      <c r="K39" s="140"/>
      <c r="L39" s="157"/>
      <c r="M39" s="140"/>
      <c r="N39" s="140"/>
      <c r="O39" s="140"/>
      <c r="P39" s="140"/>
    </row>
    <row r="40" spans="1:16" ht="12.75" customHeight="1">
      <c r="A40" s="25"/>
      <c r="B40" s="56"/>
      <c r="C40" s="57"/>
      <c r="D40" s="58"/>
      <c r="E40" s="59"/>
      <c r="F40" s="60"/>
      <c r="G40" s="60"/>
      <c r="J40" s="140"/>
      <c r="K40" s="140"/>
      <c r="L40" s="158"/>
      <c r="M40" s="140"/>
      <c r="N40" s="140"/>
      <c r="O40" s="140"/>
      <c r="P40" s="140"/>
    </row>
    <row r="41" spans="1:16" ht="12.75" customHeight="1">
      <c r="A41" s="5"/>
      <c r="B41" s="61" t="s">
        <v>30</v>
      </c>
      <c r="C41" s="62"/>
      <c r="D41" s="62"/>
      <c r="E41" s="62"/>
      <c r="F41" s="63"/>
      <c r="G41" s="64">
        <f>SUM(G31:G40)</f>
        <v>271500</v>
      </c>
      <c r="J41" s="140"/>
      <c r="K41" s="140"/>
      <c r="L41" s="140"/>
      <c r="M41" s="140"/>
      <c r="N41" s="140"/>
      <c r="O41" s="140"/>
      <c r="P41" s="140"/>
    </row>
    <row r="42" spans="1:7" ht="12" customHeight="1">
      <c r="A42" s="2"/>
      <c r="B42" s="51"/>
      <c r="C42" s="52"/>
      <c r="D42" s="52"/>
      <c r="E42" s="52"/>
      <c r="F42" s="53"/>
      <c r="G42" s="53"/>
    </row>
    <row r="43" spans="1:7" ht="12" customHeight="1">
      <c r="A43" s="5"/>
      <c r="B43" s="40" t="s">
        <v>31</v>
      </c>
      <c r="C43" s="41"/>
      <c r="D43" s="42"/>
      <c r="E43" s="42"/>
      <c r="F43" s="43"/>
      <c r="G43" s="43"/>
    </row>
    <row r="44" spans="1:11" ht="24" customHeight="1">
      <c r="A44" s="5"/>
      <c r="B44" s="55" t="s">
        <v>32</v>
      </c>
      <c r="C44" s="55" t="s">
        <v>33</v>
      </c>
      <c r="D44" s="55" t="s">
        <v>34</v>
      </c>
      <c r="E44" s="55" t="s">
        <v>20</v>
      </c>
      <c r="F44" s="55" t="s">
        <v>21</v>
      </c>
      <c r="G44" s="55" t="s">
        <v>22</v>
      </c>
      <c r="K44" s="140"/>
    </row>
    <row r="45" spans="1:11" ht="12.75" customHeight="1">
      <c r="A45" s="25"/>
      <c r="B45" s="65" t="s">
        <v>35</v>
      </c>
      <c r="C45" s="66"/>
      <c r="D45" s="66"/>
      <c r="E45" s="66"/>
      <c r="F45" s="66"/>
      <c r="G45" s="66"/>
      <c r="K45" s="140"/>
    </row>
    <row r="46" spans="1:7" ht="12.75" customHeight="1">
      <c r="A46" s="25"/>
      <c r="B46" s="16" t="s">
        <v>36</v>
      </c>
      <c r="C46" s="67" t="s">
        <v>38</v>
      </c>
      <c r="D46" s="147">
        <v>180</v>
      </c>
      <c r="E46" s="148" t="s">
        <v>87</v>
      </c>
      <c r="F46" s="149">
        <v>450</v>
      </c>
      <c r="G46" s="68">
        <f>(D46*F46)</f>
        <v>81000</v>
      </c>
    </row>
    <row r="47" spans="1:7" ht="12.75" customHeight="1">
      <c r="A47" s="25"/>
      <c r="B47" s="69" t="s">
        <v>37</v>
      </c>
      <c r="C47" s="70"/>
      <c r="D47" s="150"/>
      <c r="E47" s="150"/>
      <c r="F47" s="149"/>
      <c r="G47" s="68"/>
    </row>
    <row r="48" spans="1:7" ht="12.75" customHeight="1">
      <c r="A48" s="25"/>
      <c r="B48" s="141" t="s">
        <v>91</v>
      </c>
      <c r="C48" s="142" t="s">
        <v>38</v>
      </c>
      <c r="D48" s="151">
        <v>300</v>
      </c>
      <c r="E48" s="151" t="s">
        <v>94</v>
      </c>
      <c r="F48" s="152">
        <v>351</v>
      </c>
      <c r="G48" s="68">
        <f>(D48*F48)</f>
        <v>105300</v>
      </c>
    </row>
    <row r="49" spans="1:7" ht="12.75" customHeight="1">
      <c r="A49" s="25"/>
      <c r="B49" s="141" t="s">
        <v>92</v>
      </c>
      <c r="C49" s="142" t="s">
        <v>38</v>
      </c>
      <c r="D49" s="151">
        <v>320</v>
      </c>
      <c r="E49" s="151" t="s">
        <v>94</v>
      </c>
      <c r="F49" s="152">
        <v>524</v>
      </c>
      <c r="G49" s="68">
        <f>(D49*F49)</f>
        <v>167680</v>
      </c>
    </row>
    <row r="50" spans="1:7" ht="12.75" customHeight="1">
      <c r="A50" s="25"/>
      <c r="B50" s="141" t="s">
        <v>93</v>
      </c>
      <c r="C50" s="142" t="s">
        <v>38</v>
      </c>
      <c r="D50" s="151">
        <v>150</v>
      </c>
      <c r="E50" s="151" t="s">
        <v>94</v>
      </c>
      <c r="F50" s="152">
        <v>363</v>
      </c>
      <c r="G50" s="68">
        <f>(D50*F50)</f>
        <v>54450</v>
      </c>
    </row>
    <row r="51" spans="1:7" ht="12.75" customHeight="1">
      <c r="A51" s="25"/>
      <c r="B51" s="69" t="s">
        <v>39</v>
      </c>
      <c r="C51" s="70"/>
      <c r="D51" s="150"/>
      <c r="E51" s="150"/>
      <c r="F51" s="149"/>
      <c r="G51" s="68"/>
    </row>
    <row r="52" spans="1:7" ht="12.75" customHeight="1">
      <c r="A52" s="25"/>
      <c r="B52" s="16" t="s">
        <v>95</v>
      </c>
      <c r="C52" s="67" t="s">
        <v>96</v>
      </c>
      <c r="D52" s="147">
        <v>3</v>
      </c>
      <c r="E52" s="14" t="s">
        <v>87</v>
      </c>
      <c r="F52" s="149">
        <v>8092</v>
      </c>
      <c r="G52" s="68">
        <v>24276</v>
      </c>
    </row>
    <row r="53" spans="1:7" ht="12.75" customHeight="1">
      <c r="A53" s="25"/>
      <c r="B53" s="16" t="s">
        <v>97</v>
      </c>
      <c r="C53" s="67" t="s">
        <v>96</v>
      </c>
      <c r="D53" s="147">
        <v>1.2</v>
      </c>
      <c r="E53" s="14" t="s">
        <v>98</v>
      </c>
      <c r="F53" s="149">
        <v>14851</v>
      </c>
      <c r="G53" s="68">
        <v>17821.2</v>
      </c>
    </row>
    <row r="54" spans="1:7" ht="12.75" customHeight="1">
      <c r="A54" s="25"/>
      <c r="B54" s="69" t="s">
        <v>99</v>
      </c>
      <c r="C54" s="70"/>
      <c r="D54" s="150"/>
      <c r="E54" s="150"/>
      <c r="F54" s="149"/>
      <c r="G54" s="68"/>
    </row>
    <row r="55" spans="1:7" ht="12.75" customHeight="1">
      <c r="A55" s="25"/>
      <c r="B55" s="71" t="s">
        <v>100</v>
      </c>
      <c r="C55" s="72" t="s">
        <v>40</v>
      </c>
      <c r="D55" s="153">
        <v>0.1</v>
      </c>
      <c r="E55" s="154" t="s">
        <v>87</v>
      </c>
      <c r="F55" s="155">
        <v>14346</v>
      </c>
      <c r="G55" s="73">
        <f>(D55*F55)</f>
        <v>1434.6000000000001</v>
      </c>
    </row>
    <row r="56" spans="1:7" ht="13.5" customHeight="1">
      <c r="A56" s="5"/>
      <c r="B56" s="74" t="s">
        <v>41</v>
      </c>
      <c r="C56" s="75"/>
      <c r="D56" s="75"/>
      <c r="E56" s="75"/>
      <c r="F56" s="76"/>
      <c r="G56" s="77">
        <f>SUM(G45:G55)</f>
        <v>451961.8</v>
      </c>
    </row>
    <row r="57" spans="1:7" ht="12" customHeight="1">
      <c r="A57" s="2"/>
      <c r="B57" s="51"/>
      <c r="C57" s="52"/>
      <c r="D57" s="52"/>
      <c r="E57" s="78"/>
      <c r="F57" s="53"/>
      <c r="G57" s="53"/>
    </row>
    <row r="58" spans="1:7" ht="12" customHeight="1">
      <c r="A58" s="5"/>
      <c r="B58" s="40" t="s">
        <v>42</v>
      </c>
      <c r="C58" s="41"/>
      <c r="D58" s="42"/>
      <c r="E58" s="42"/>
      <c r="F58" s="43"/>
      <c r="G58" s="43"/>
    </row>
    <row r="59" spans="1:7" ht="24" customHeight="1">
      <c r="A59" s="5"/>
      <c r="B59" s="54" t="s">
        <v>43</v>
      </c>
      <c r="C59" s="55" t="s">
        <v>33</v>
      </c>
      <c r="D59" s="55" t="s">
        <v>34</v>
      </c>
      <c r="E59" s="54" t="s">
        <v>20</v>
      </c>
      <c r="F59" s="55" t="s">
        <v>21</v>
      </c>
      <c r="G59" s="54" t="s">
        <v>22</v>
      </c>
    </row>
    <row r="60" spans="1:7" ht="12.75" customHeight="1">
      <c r="A60" s="25"/>
      <c r="B60" s="13"/>
      <c r="C60" s="67"/>
      <c r="D60" s="68"/>
      <c r="E60" s="33"/>
      <c r="F60" s="79"/>
      <c r="G60" s="68"/>
    </row>
    <row r="61" spans="1:7" ht="13.5" customHeight="1">
      <c r="A61" s="5"/>
      <c r="B61" s="80" t="s">
        <v>44</v>
      </c>
      <c r="C61" s="81"/>
      <c r="D61" s="81"/>
      <c r="E61" s="81"/>
      <c r="F61" s="82"/>
      <c r="G61" s="83"/>
    </row>
    <row r="62" spans="1:7" ht="12" customHeight="1">
      <c r="A62" s="2"/>
      <c r="B62" s="100"/>
      <c r="C62" s="100"/>
      <c r="D62" s="100"/>
      <c r="E62" s="100"/>
      <c r="F62" s="101"/>
      <c r="G62" s="101"/>
    </row>
    <row r="63" spans="1:7" ht="12" customHeight="1">
      <c r="A63" s="97"/>
      <c r="B63" s="102" t="s">
        <v>45</v>
      </c>
      <c r="C63" s="103"/>
      <c r="D63" s="103"/>
      <c r="E63" s="103"/>
      <c r="F63" s="103"/>
      <c r="G63" s="104">
        <f>G22+G41+G56+G61</f>
        <v>738461.8</v>
      </c>
    </row>
    <row r="64" spans="1:7" ht="12" customHeight="1">
      <c r="A64" s="97"/>
      <c r="B64" s="105" t="s">
        <v>46</v>
      </c>
      <c r="C64" s="85"/>
      <c r="D64" s="85"/>
      <c r="E64" s="85"/>
      <c r="F64" s="85"/>
      <c r="G64" s="106">
        <f>G63*0.05</f>
        <v>36923.090000000004</v>
      </c>
    </row>
    <row r="65" spans="1:7" ht="12" customHeight="1">
      <c r="A65" s="97"/>
      <c r="B65" s="107" t="s">
        <v>47</v>
      </c>
      <c r="C65" s="84"/>
      <c r="D65" s="84"/>
      <c r="E65" s="84"/>
      <c r="F65" s="84"/>
      <c r="G65" s="108">
        <f>G64+G63</f>
        <v>775384.89</v>
      </c>
    </row>
    <row r="66" spans="1:7" ht="12" customHeight="1">
      <c r="A66" s="97"/>
      <c r="B66" s="105" t="s">
        <v>48</v>
      </c>
      <c r="C66" s="85"/>
      <c r="D66" s="85"/>
      <c r="E66" s="85"/>
      <c r="F66" s="85"/>
      <c r="G66" s="106">
        <f>G12</f>
        <v>850000</v>
      </c>
    </row>
    <row r="67" spans="1:7" ht="12" customHeight="1">
      <c r="A67" s="97"/>
      <c r="B67" s="109" t="s">
        <v>49</v>
      </c>
      <c r="C67" s="110"/>
      <c r="D67" s="110"/>
      <c r="E67" s="110"/>
      <c r="F67" s="110"/>
      <c r="G67" s="111">
        <f>G66-G65</f>
        <v>74615.10999999999</v>
      </c>
    </row>
    <row r="68" spans="1:7" ht="12" customHeight="1">
      <c r="A68" s="97"/>
      <c r="B68" s="98" t="s">
        <v>50</v>
      </c>
      <c r="C68" s="99"/>
      <c r="D68" s="99"/>
      <c r="E68" s="99"/>
      <c r="F68" s="99"/>
      <c r="G68" s="94"/>
    </row>
    <row r="69" spans="1:7" ht="12.75" customHeight="1" thickBot="1">
      <c r="A69" s="97"/>
      <c r="B69" s="112"/>
      <c r="C69" s="99"/>
      <c r="D69" s="99"/>
      <c r="E69" s="99"/>
      <c r="F69" s="99"/>
      <c r="G69" s="94"/>
    </row>
    <row r="70" spans="1:7" ht="12" customHeight="1">
      <c r="A70" s="97"/>
      <c r="B70" s="124" t="s">
        <v>51</v>
      </c>
      <c r="C70" s="125"/>
      <c r="D70" s="125"/>
      <c r="E70" s="125"/>
      <c r="F70" s="126"/>
      <c r="G70" s="94"/>
    </row>
    <row r="71" spans="1:7" ht="12" customHeight="1">
      <c r="A71" s="97"/>
      <c r="B71" s="127" t="s">
        <v>52</v>
      </c>
      <c r="C71" s="96"/>
      <c r="D71" s="96"/>
      <c r="E71" s="96"/>
      <c r="F71" s="128"/>
      <c r="G71" s="94"/>
    </row>
    <row r="72" spans="1:7" ht="12" customHeight="1">
      <c r="A72" s="97"/>
      <c r="B72" s="127" t="s">
        <v>53</v>
      </c>
      <c r="C72" s="96"/>
      <c r="D72" s="96"/>
      <c r="E72" s="96"/>
      <c r="F72" s="128"/>
      <c r="G72" s="94"/>
    </row>
    <row r="73" spans="1:7" ht="12" customHeight="1">
      <c r="A73" s="97"/>
      <c r="B73" s="127" t="s">
        <v>54</v>
      </c>
      <c r="C73" s="96"/>
      <c r="D73" s="96"/>
      <c r="E73" s="96"/>
      <c r="F73" s="128"/>
      <c r="G73" s="94"/>
    </row>
    <row r="74" spans="1:7" ht="12" customHeight="1">
      <c r="A74" s="97"/>
      <c r="B74" s="127" t="s">
        <v>55</v>
      </c>
      <c r="C74" s="96"/>
      <c r="D74" s="96"/>
      <c r="E74" s="96"/>
      <c r="F74" s="128"/>
      <c r="G74" s="94"/>
    </row>
    <row r="75" spans="1:7" ht="12" customHeight="1">
      <c r="A75" s="97"/>
      <c r="B75" s="127" t="s">
        <v>56</v>
      </c>
      <c r="C75" s="96"/>
      <c r="D75" s="96"/>
      <c r="E75" s="96"/>
      <c r="F75" s="128"/>
      <c r="G75" s="94"/>
    </row>
    <row r="76" spans="1:7" ht="12.75" customHeight="1" thickBot="1">
      <c r="A76" s="97"/>
      <c r="B76" s="129" t="s">
        <v>57</v>
      </c>
      <c r="C76" s="130"/>
      <c r="D76" s="130"/>
      <c r="E76" s="130"/>
      <c r="F76" s="131"/>
      <c r="G76" s="94"/>
    </row>
    <row r="77" spans="1:7" ht="12.75" customHeight="1">
      <c r="A77" s="97"/>
      <c r="B77" s="122"/>
      <c r="C77" s="96"/>
      <c r="D77" s="96"/>
      <c r="E77" s="96"/>
      <c r="F77" s="96"/>
      <c r="G77" s="94"/>
    </row>
    <row r="78" spans="1:7" ht="15" customHeight="1" thickBot="1">
      <c r="A78" s="97"/>
      <c r="B78" s="159" t="s">
        <v>58</v>
      </c>
      <c r="C78" s="160"/>
      <c r="D78" s="121"/>
      <c r="E78" s="87"/>
      <c r="F78" s="87"/>
      <c r="G78" s="94"/>
    </row>
    <row r="79" spans="1:7" ht="12" customHeight="1">
      <c r="A79" s="97"/>
      <c r="B79" s="114" t="s">
        <v>43</v>
      </c>
      <c r="C79" s="88" t="s">
        <v>59</v>
      </c>
      <c r="D79" s="115" t="s">
        <v>60</v>
      </c>
      <c r="E79" s="87"/>
      <c r="F79" s="87"/>
      <c r="G79" s="94"/>
    </row>
    <row r="80" spans="1:7" ht="12" customHeight="1">
      <c r="A80" s="97"/>
      <c r="B80" s="116" t="s">
        <v>61</v>
      </c>
      <c r="C80" s="89">
        <f>+G22</f>
        <v>15000</v>
      </c>
      <c r="D80" s="117">
        <f>(C80/C86)</f>
        <v>0.019345231243802028</v>
      </c>
      <c r="E80" s="87"/>
      <c r="F80" s="87"/>
      <c r="G80" s="94"/>
    </row>
    <row r="81" spans="1:7" ht="12" customHeight="1">
      <c r="A81" s="97"/>
      <c r="B81" s="116" t="s">
        <v>62</v>
      </c>
      <c r="C81" s="90">
        <f>+G27</f>
        <v>0</v>
      </c>
      <c r="D81" s="117">
        <v>0</v>
      </c>
      <c r="E81" s="87"/>
      <c r="F81" s="87"/>
      <c r="G81" s="94"/>
    </row>
    <row r="82" spans="1:7" ht="12" customHeight="1">
      <c r="A82" s="97"/>
      <c r="B82" s="116" t="s">
        <v>63</v>
      </c>
      <c r="C82" s="89">
        <f>+G41</f>
        <v>271500</v>
      </c>
      <c r="D82" s="117">
        <f>(C82/C86)</f>
        <v>0.35014868551281675</v>
      </c>
      <c r="E82" s="87"/>
      <c r="F82" s="87"/>
      <c r="G82" s="94"/>
    </row>
    <row r="83" spans="1:7" ht="12" customHeight="1">
      <c r="A83" s="97"/>
      <c r="B83" s="116" t="s">
        <v>32</v>
      </c>
      <c r="C83" s="89">
        <f>+G56</f>
        <v>451961.8</v>
      </c>
      <c r="D83" s="117">
        <f>(C83/C86)</f>
        <v>0.5828870356243336</v>
      </c>
      <c r="E83" s="87"/>
      <c r="F83" s="87"/>
      <c r="G83" s="94"/>
    </row>
    <row r="84" spans="1:7" ht="12" customHeight="1">
      <c r="A84" s="97"/>
      <c r="B84" s="116" t="s">
        <v>64</v>
      </c>
      <c r="C84" s="91">
        <f>+G61</f>
        <v>0</v>
      </c>
      <c r="D84" s="117">
        <f>(C84/C86)</f>
        <v>0</v>
      </c>
      <c r="E84" s="93"/>
      <c r="F84" s="93"/>
      <c r="G84" s="94"/>
    </row>
    <row r="85" spans="1:7" ht="12" customHeight="1">
      <c r="A85" s="97"/>
      <c r="B85" s="116" t="s">
        <v>65</v>
      </c>
      <c r="C85" s="91">
        <f>+G64</f>
        <v>36923.090000000004</v>
      </c>
      <c r="D85" s="117">
        <f>(C85/C86)</f>
        <v>0.04761904761904762</v>
      </c>
      <c r="E85" s="93"/>
      <c r="F85" s="93"/>
      <c r="G85" s="94"/>
    </row>
    <row r="86" spans="1:7" ht="12.75" customHeight="1" thickBot="1">
      <c r="A86" s="97"/>
      <c r="B86" s="118" t="s">
        <v>66</v>
      </c>
      <c r="C86" s="119">
        <f>SUM(C80:C85)</f>
        <v>775384.89</v>
      </c>
      <c r="D86" s="120">
        <f>SUM(D80:D85)</f>
        <v>1</v>
      </c>
      <c r="E86" s="93"/>
      <c r="F86" s="93"/>
      <c r="G86" s="94"/>
    </row>
    <row r="87" spans="1:7" ht="12" customHeight="1">
      <c r="A87" s="97"/>
      <c r="B87" s="112"/>
      <c r="C87" s="99"/>
      <c r="D87" s="99"/>
      <c r="E87" s="99"/>
      <c r="F87" s="99"/>
      <c r="G87" s="94"/>
    </row>
    <row r="88" spans="1:7" ht="12.75" customHeight="1">
      <c r="A88" s="97"/>
      <c r="B88" s="113"/>
      <c r="C88" s="99"/>
      <c r="D88" s="99"/>
      <c r="E88" s="99"/>
      <c r="F88" s="99"/>
      <c r="G88" s="94"/>
    </row>
    <row r="89" spans="1:7" ht="12" customHeight="1" thickBot="1">
      <c r="A89" s="86"/>
      <c r="B89" s="133"/>
      <c r="C89" s="134" t="s">
        <v>67</v>
      </c>
      <c r="D89" s="135"/>
      <c r="E89" s="136"/>
      <c r="F89" s="92"/>
      <c r="G89" s="94"/>
    </row>
    <row r="90" spans="1:7" ht="12" customHeight="1">
      <c r="A90" s="97"/>
      <c r="B90" s="137" t="s">
        <v>68</v>
      </c>
      <c r="C90" s="138">
        <v>40</v>
      </c>
      <c r="D90" s="138">
        <v>50</v>
      </c>
      <c r="E90" s="139">
        <v>60</v>
      </c>
      <c r="F90" s="132"/>
      <c r="G90" s="95"/>
    </row>
    <row r="91" spans="1:7" ht="12.75" customHeight="1" thickBot="1">
      <c r="A91" s="97"/>
      <c r="B91" s="118" t="s">
        <v>69</v>
      </c>
      <c r="C91" s="119">
        <f>+$C$86/C90</f>
        <v>19384.62225</v>
      </c>
      <c r="D91" s="119">
        <f>+$C$86/D90</f>
        <v>15507.6978</v>
      </c>
      <c r="E91" s="119">
        <f>+$C$86/E90</f>
        <v>12923.0815</v>
      </c>
      <c r="F91" s="132"/>
      <c r="G91" s="95"/>
    </row>
    <row r="92" spans="1:7" ht="15" customHeight="1">
      <c r="A92" s="97"/>
      <c r="B92" s="123" t="s">
        <v>70</v>
      </c>
      <c r="C92" s="96"/>
      <c r="D92" s="96"/>
      <c r="E92" s="96"/>
      <c r="F92" s="96"/>
      <c r="G92" s="96"/>
    </row>
  </sheetData>
  <sheetProtection/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dcterms:created xsi:type="dcterms:W3CDTF">2020-11-27T12:49:26Z</dcterms:created>
  <dcterms:modified xsi:type="dcterms:W3CDTF">2021-04-06T20:35:16Z</dcterms:modified>
  <cp:category/>
  <cp:version/>
  <cp:contentType/>
  <cp:contentStatus/>
</cp:coreProperties>
</file>