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Puerto Saavedra\"/>
    </mc:Choice>
  </mc:AlternateContent>
  <bookViews>
    <workbookView xWindow="0" yWindow="0" windowWidth="28800" windowHeight="12300"/>
  </bookViews>
  <sheets>
    <sheet name="AVENA" sheetId="4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F33" i="4"/>
  <c r="F35" i="4"/>
  <c r="F55" i="4"/>
  <c r="F56" i="4"/>
  <c r="F57" i="4"/>
  <c r="F59" i="4"/>
  <c r="F53" i="4"/>
  <c r="F52" i="4"/>
  <c r="F51" i="4"/>
  <c r="F21" i="4"/>
  <c r="F22" i="4"/>
  <c r="F23" i="4"/>
  <c r="F24" i="4"/>
  <c r="F40" i="4"/>
  <c r="F42" i="4"/>
  <c r="F43" i="4"/>
  <c r="F45" i="4"/>
  <c r="F46" i="4"/>
  <c r="F47" i="4"/>
  <c r="D83" i="4"/>
  <c r="C83" i="4"/>
  <c r="B83" i="4"/>
  <c r="B72" i="4"/>
  <c r="B74" i="4"/>
  <c r="B75" i="4"/>
  <c r="B76" i="4"/>
  <c r="B77" i="4"/>
  <c r="B78" i="4"/>
  <c r="C72" i="4"/>
  <c r="C74" i="4"/>
  <c r="C75" i="4"/>
  <c r="C76" i="4"/>
  <c r="C77" i="4"/>
  <c r="C78" i="4"/>
  <c r="F12" i="4"/>
  <c r="F58" i="4"/>
</calcChain>
</file>

<file path=xl/sharedStrings.xml><?xml version="1.0" encoding="utf-8"?>
<sst xmlns="http://schemas.openxmlformats.org/spreadsheetml/2006/main" count="132" uniqueCount="98">
  <si>
    <t>RUBRO O CULTIVO</t>
  </si>
  <si>
    <t>Avena</t>
  </si>
  <si>
    <t>RENDIMIENTO (kg/Há.)</t>
  </si>
  <si>
    <t>VARIEDAD</t>
  </si>
  <si>
    <t>Supernova</t>
  </si>
  <si>
    <t>FECHA ESTIMADA  PRECIO VENTA</t>
  </si>
  <si>
    <t>15-03-2021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</si>
  <si>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</si>
  <si>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</si>
  <si>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</si>
  <si>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</si>
  <si>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</si>
  <si>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</si>
  <si>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</si>
  <si>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Saavedra</t>
  </si>
  <si>
    <t>DESTINO PRODUCCION</t>
  </si>
  <si>
    <t>Mercado local</t>
  </si>
  <si>
    <t>COMUNA/LOCALIDAD</t>
  </si>
  <si>
    <t>SAAVEDRA</t>
  </si>
  <si>
    <t>FECHA DE COSECHA</t>
  </si>
  <si>
    <t>15-02-2021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</si>
  <si>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</si>
  <si>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</si>
  <si>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</si>
  <si>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</si>
  <si>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</si>
  <si>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</si>
  <si>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</si>
  <si>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</si>
  <si>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</si>
  <si>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</si>
  <si>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</si>
  <si>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 quimico.</t>
  </si>
  <si>
    <t>JH</t>
  </si>
  <si>
    <t>Marzo - Abril</t>
  </si>
  <si>
    <t>Siembra manual</t>
  </si>
  <si>
    <t>Abril-Mayo</t>
  </si>
  <si>
    <t>Cosecha</t>
  </si>
  <si>
    <t>Enero</t>
  </si>
  <si>
    <t>Subtotal Jornadas Hombre</t>
  </si>
  <si>
    <t>JORNADAS ANIMAL</t>
  </si>
  <si>
    <t>Subtotal Jornadas Animal</t>
  </si>
  <si>
    <t>MAQUINARIA</t>
  </si>
  <si>
    <t>Restraje</t>
  </si>
  <si>
    <t>JM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</si>
  <si>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</si>
  <si>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</si>
  <si>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</si>
  <si>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</si>
  <si>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</si>
  <si>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</si>
  <si>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</si>
  <si>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</si>
  <si>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</si>
  <si>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Marzo</t>
  </si>
  <si>
    <t>FERTILIZANTES</t>
  </si>
  <si>
    <t>Urea Granulada</t>
  </si>
  <si>
    <t>Kg</t>
  </si>
  <si>
    <t xml:space="preserve">Mezcla </t>
  </si>
  <si>
    <t>HERBICIDAS</t>
  </si>
  <si>
    <t>Ally</t>
  </si>
  <si>
    <t>sobre 10 grs</t>
  </si>
  <si>
    <t>Abrl - mayo</t>
  </si>
  <si>
    <t>Mcpa</t>
  </si>
  <si>
    <t>Lt.</t>
  </si>
  <si>
    <t>Abrl - Mayo</t>
  </si>
  <si>
    <t>Subtotal Insumos</t>
  </si>
  <si>
    <t>OTROS</t>
  </si>
  <si>
    <t>Item</t>
  </si>
  <si>
    <t>Hilo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</si>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</sst>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indexed="8"/>
      <name val="Calibri"/>
    </font>
    <font>
      <sz val="9"/>
      <color indexed="8"/>
      <name val="Calibri"/>
    </font>
    <font>
      <sz val="9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8" fillId="0" borderId="17"/>
    <xf numFmtId="164" fontId="18" fillId="0" borderId="17" applyFont="0" applyFill="0" applyBorder="0" applyAlignment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0" fontId="5" fillId="2" borderId="5" xfId="0" applyFont="1" applyFill="1" applyBorder="1" applyAlignment="1"/>
    <xf numFmtId="14" fontId="2" fillId="2" borderId="6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4" fillId="6" borderId="17" xfId="0" applyFont="1" applyFill="1" applyBorder="1" applyAlignment="1"/>
    <xf numFmtId="49" fontId="12" fillId="7" borderId="18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6" fontId="12" fillId="2" borderId="4" xfId="0" applyNumberFormat="1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5" fontId="1" fillId="2" borderId="17" xfId="0" applyNumberFormat="1" applyFont="1" applyFill="1" applyBorder="1" applyAlignment="1">
      <alignment vertical="center"/>
    </xf>
    <xf numFmtId="165" fontId="16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7" xfId="0" applyNumberFormat="1" applyFont="1" applyFill="1" applyBorder="1" applyAlignment="1">
      <alignment vertical="center"/>
    </xf>
    <xf numFmtId="49" fontId="14" fillId="7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7" borderId="31" xfId="0" applyNumberFormat="1" applyFont="1" applyFill="1" applyBorder="1" applyAlignment="1">
      <alignment vertical="center"/>
    </xf>
    <xf numFmtId="166" fontId="12" fillId="7" borderId="32" xfId="0" applyNumberFormat="1" applyFont="1" applyFill="1" applyBorder="1" applyAlignment="1">
      <alignment vertical="center"/>
    </xf>
    <xf numFmtId="9" fontId="12" fillId="7" borderId="33" xfId="0" applyNumberFormat="1" applyFont="1" applyFill="1" applyBorder="1" applyAlignment="1">
      <alignment vertical="center"/>
    </xf>
    <xf numFmtId="0" fontId="14" fillId="8" borderId="36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9" fillId="8" borderId="16" xfId="0" applyFont="1" applyFill="1" applyBorder="1" applyAlignment="1">
      <alignment vertical="center"/>
    </xf>
    <xf numFmtId="49" fontId="17" fillId="8" borderId="17" xfId="0" applyNumberFormat="1" applyFont="1" applyFill="1" applyBorder="1" applyAlignment="1">
      <alignment vertical="center"/>
    </xf>
    <xf numFmtId="0" fontId="9" fillId="8" borderId="17" xfId="0" applyFont="1" applyFill="1" applyBorder="1" applyAlignment="1">
      <alignment vertical="center"/>
    </xf>
    <xf numFmtId="0" fontId="9" fillId="8" borderId="45" xfId="0" applyFont="1" applyFill="1" applyBorder="1" applyAlignment="1">
      <alignment vertical="center"/>
    </xf>
    <xf numFmtId="49" fontId="12" fillId="7" borderId="46" xfId="0" applyNumberFormat="1" applyFont="1" applyFill="1" applyBorder="1" applyAlignment="1">
      <alignment vertical="center"/>
    </xf>
    <xf numFmtId="166" fontId="12" fillId="7" borderId="3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20" fillId="2" borderId="4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3" fontId="21" fillId="3" borderId="11" xfId="0" applyNumberFormat="1" applyFont="1" applyFill="1" applyBorder="1" applyAlignment="1">
      <alignment vertical="center"/>
    </xf>
    <xf numFmtId="49" fontId="21" fillId="3" borderId="11" xfId="0" applyNumberFormat="1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vertical="center"/>
    </xf>
    <xf numFmtId="49" fontId="22" fillId="2" borderId="4" xfId="0" applyNumberFormat="1" applyFont="1" applyFill="1" applyBorder="1" applyAlignment="1">
      <alignment horizontal="left" vertical="center" wrapText="1"/>
    </xf>
    <xf numFmtId="49" fontId="20" fillId="2" borderId="4" xfId="0" applyNumberFormat="1" applyFont="1" applyFill="1" applyBorder="1" applyAlignment="1"/>
    <xf numFmtId="49" fontId="22" fillId="2" borderId="4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 wrapText="1"/>
    </xf>
    <xf numFmtId="0" fontId="22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left"/>
    </xf>
    <xf numFmtId="3" fontId="21" fillId="3" borderId="15" xfId="0" applyNumberFormat="1" applyFont="1" applyFill="1" applyBorder="1" applyAlignment="1">
      <alignment horizontal="left" vertical="center"/>
    </xf>
    <xf numFmtId="3" fontId="2" fillId="2" borderId="19" xfId="0" applyNumberFormat="1" applyFont="1" applyFill="1" applyBorder="1" applyAlignment="1">
      <alignment horizontal="left"/>
    </xf>
    <xf numFmtId="165" fontId="1" fillId="5" borderId="22" xfId="0" applyNumberFormat="1" applyFont="1" applyFill="1" applyBorder="1" applyAlignment="1">
      <alignment horizontal="left" vertical="center"/>
    </xf>
    <xf numFmtId="165" fontId="1" fillId="3" borderId="24" xfId="0" applyNumberFormat="1" applyFont="1" applyFill="1" applyBorder="1" applyAlignment="1">
      <alignment horizontal="left" vertical="center"/>
    </xf>
    <xf numFmtId="165" fontId="1" fillId="5" borderId="24" xfId="0" applyNumberFormat="1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0" fontId="20" fillId="2" borderId="4" xfId="0" applyNumberFormat="1" applyFont="1" applyFill="1" applyBorder="1" applyAlignment="1">
      <alignment horizontal="left"/>
    </xf>
    <xf numFmtId="3" fontId="20" fillId="2" borderId="4" xfId="0" applyNumberFormat="1" applyFont="1" applyFill="1" applyBorder="1" applyAlignment="1">
      <alignment horizontal="left"/>
    </xf>
    <xf numFmtId="0" fontId="20" fillId="2" borderId="4" xfId="0" applyFont="1" applyFill="1" applyBorder="1" applyAlignment="1">
      <alignment horizontal="left"/>
    </xf>
    <xf numFmtId="3" fontId="12" fillId="7" borderId="47" xfId="0" applyNumberFormat="1" applyFont="1" applyFill="1" applyBorder="1" applyAlignment="1">
      <alignment vertical="center"/>
    </xf>
    <xf numFmtId="3" fontId="12" fillId="7" borderId="48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7" fillId="8" borderId="34" xfId="0" applyNumberFormat="1" applyFont="1" applyFill="1" applyBorder="1" applyAlignment="1">
      <alignment vertical="center"/>
    </xf>
    <xf numFmtId="0" fontId="12" fillId="8" borderId="35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20" fillId="2" borderId="50" xfId="0" applyNumberFormat="1" applyFont="1" applyFill="1" applyBorder="1" applyAlignment="1">
      <alignment horizontal="lef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 wrapText="1"/>
    </xf>
    <xf numFmtId="14" fontId="20" fillId="2" borderId="50" xfId="0" applyNumberFormat="1" applyFont="1" applyFill="1" applyBorder="1" applyAlignment="1">
      <alignment horizontal="left"/>
    </xf>
    <xf numFmtId="0" fontId="0" fillId="2" borderId="51" xfId="0" applyFont="1" applyFill="1" applyBorder="1" applyAlignment="1"/>
    <xf numFmtId="0" fontId="2" fillId="2" borderId="52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vertical="center" wrapText="1"/>
    </xf>
    <xf numFmtId="49" fontId="19" fillId="2" borderId="49" xfId="0" applyNumberFormat="1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114300</xdr:rowOff>
    </xdr:from>
    <xdr:to>
      <xdr:col>6</xdr:col>
      <xdr:colOff>9526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04800"/>
          <a:ext cx="5657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F33" sqref="F33:F34"/>
    </sheetView>
  </sheetViews>
  <sheetFormatPr baseColWidth="10" defaultColWidth="11.42578125" defaultRowHeight="15" x14ac:dyDescent="0.25"/>
  <cols>
    <col min="1" max="1" width="16.710937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39"/>
      <c r="B8" s="3"/>
      <c r="C8" s="2"/>
      <c r="D8" s="3"/>
      <c r="E8" s="3"/>
      <c r="F8" s="3"/>
    </row>
    <row r="9" spans="1:6" x14ac:dyDescent="0.25">
      <c r="A9" s="141" t="s">
        <v>0</v>
      </c>
      <c r="B9" s="135" t="s">
        <v>1</v>
      </c>
      <c r="C9" s="4"/>
      <c r="D9" s="129" t="s">
        <v>2</v>
      </c>
      <c r="E9" s="130"/>
      <c r="F9" s="99">
        <v>5000</v>
      </c>
    </row>
    <row r="10" spans="1:6" ht="15" customHeight="1" x14ac:dyDescent="0.25">
      <c r="A10" s="142" t="s">
        <v>3</v>
      </c>
      <c r="B10" s="136" t="s">
        <v>4</v>
      </c>
      <c r="C10" s="5"/>
      <c r="D10" s="131" t="s">
        <v>5</v>
      </c>
      <c r="E10" s="132"/>
      <c r="F10" s="100" t="s">
        <v>6</v>
      </c>
    </row>
    <row r="11" spans="1:6" ht="24" customHeight="1" x14ac:dyDescent="0.25">
      <c r="A11" s="142" t="s">
        <v>7</v>
      </c>
      <c r="B11" s="135" t="s">
        <v>8</v>
      </c>
      <c r="C11" s="5"/>
      <c r="D11" s="131" t="s">
        <v>9</v>
      </c>
      <c r="E11" s="132"/>
      <c r="F11" s="101">
        <v>200</v>
      </c>
    </row>
    <row r="12" spans="1:6" ht="15" customHeight="1" x14ac:dyDescent="0.25">
      <c r="A12" s="142" t="s">
        <v>10</v>
      </c>
      <c r="B12" s="137" t="s">
        <v>11</v>
      </c>
      <c r="C12" s="5"/>
      <c r="D12" s="96" t="s">
        <v>12</v>
      </c>
      <c r="E12" s="97"/>
      <c r="F12" s="102">
        <f>(F9*F11)</f>
        <v>1000000</v>
      </c>
    </row>
    <row r="13" spans="1:6" ht="15" customHeight="1" x14ac:dyDescent="0.25">
      <c r="A13" s="142" t="s">
        <v>13</v>
      </c>
      <c r="B13" s="135" t="s">
        <v>14</v>
      </c>
      <c r="C13" s="5"/>
      <c r="D13" s="131" t="s">
        <v>15</v>
      </c>
      <c r="E13" s="132"/>
      <c r="F13" s="100" t="s">
        <v>16</v>
      </c>
    </row>
    <row r="14" spans="1:6" x14ac:dyDescent="0.25">
      <c r="A14" s="142" t="s">
        <v>17</v>
      </c>
      <c r="B14" s="135" t="s">
        <v>18</v>
      </c>
      <c r="C14" s="5"/>
      <c r="D14" s="131" t="s">
        <v>19</v>
      </c>
      <c r="E14" s="132"/>
      <c r="F14" s="100" t="s">
        <v>20</v>
      </c>
    </row>
    <row r="15" spans="1:6" x14ac:dyDescent="0.25">
      <c r="A15" s="142" t="s">
        <v>21</v>
      </c>
      <c r="B15" s="138">
        <v>44206</v>
      </c>
      <c r="C15" s="5"/>
      <c r="D15" s="133" t="s">
        <v>22</v>
      </c>
      <c r="E15" s="134"/>
      <c r="F15" s="103" t="s">
        <v>23</v>
      </c>
    </row>
    <row r="16" spans="1:6" x14ac:dyDescent="0.25">
      <c r="A16" s="140"/>
      <c r="B16" s="6"/>
      <c r="C16" s="7"/>
      <c r="D16" s="8"/>
      <c r="E16" s="8"/>
      <c r="F16" s="9"/>
    </row>
    <row r="17" spans="1:6" x14ac:dyDescent="0.25">
      <c r="A17" s="125" t="s">
        <v>24</v>
      </c>
      <c r="B17" s="126"/>
      <c r="C17" s="126"/>
      <c r="D17" s="126"/>
      <c r="E17" s="126"/>
      <c r="F17" s="126"/>
    </row>
    <row r="18" spans="1:6" x14ac:dyDescent="0.25">
      <c r="A18" s="10"/>
      <c r="B18" s="11"/>
      <c r="C18" s="11"/>
      <c r="D18" s="11"/>
      <c r="E18" s="12"/>
      <c r="F18" s="12"/>
    </row>
    <row r="19" spans="1:6" x14ac:dyDescent="0.25">
      <c r="A19" s="13" t="s">
        <v>25</v>
      </c>
      <c r="B19" s="14"/>
      <c r="C19" s="15"/>
      <c r="D19" s="15"/>
      <c r="E19" s="15"/>
      <c r="F19" s="15"/>
    </row>
    <row r="20" spans="1:6" ht="24" x14ac:dyDescent="0.25">
      <c r="A20" s="16" t="s">
        <v>26</v>
      </c>
      <c r="B20" s="16" t="s">
        <v>27</v>
      </c>
      <c r="C20" s="16" t="s">
        <v>28</v>
      </c>
      <c r="D20" s="16" t="s">
        <v>29</v>
      </c>
      <c r="E20" s="16" t="s">
        <v>30</v>
      </c>
      <c r="F20" s="16" t="s">
        <v>31</v>
      </c>
    </row>
    <row r="21" spans="1:6" ht="25.5" x14ac:dyDescent="0.25">
      <c r="A21" s="95" t="s">
        <v>32</v>
      </c>
      <c r="B21" s="103" t="s">
        <v>33</v>
      </c>
      <c r="C21" s="111">
        <v>1</v>
      </c>
      <c r="D21" s="103" t="s">
        <v>34</v>
      </c>
      <c r="E21" s="102">
        <v>15000</v>
      </c>
      <c r="F21" s="102">
        <f>(C21*E21)</f>
        <v>15000</v>
      </c>
    </row>
    <row r="22" spans="1:6" x14ac:dyDescent="0.25">
      <c r="A22" s="95" t="s">
        <v>35</v>
      </c>
      <c r="B22" s="103" t="s">
        <v>33</v>
      </c>
      <c r="C22" s="111">
        <v>4</v>
      </c>
      <c r="D22" s="103" t="s">
        <v>36</v>
      </c>
      <c r="E22" s="102">
        <v>15000</v>
      </c>
      <c r="F22" s="102">
        <f>(C22*E22)</f>
        <v>60000</v>
      </c>
    </row>
    <row r="23" spans="1:6" x14ac:dyDescent="0.25">
      <c r="A23" s="95" t="s">
        <v>37</v>
      </c>
      <c r="B23" s="103" t="s">
        <v>33</v>
      </c>
      <c r="C23" s="111">
        <v>1</v>
      </c>
      <c r="D23" s="103" t="s">
        <v>38</v>
      </c>
      <c r="E23" s="102">
        <v>60000</v>
      </c>
      <c r="F23" s="102">
        <f t="shared" ref="F23" si="0">(C23*E23)</f>
        <v>60000</v>
      </c>
    </row>
    <row r="24" spans="1:6" x14ac:dyDescent="0.25">
      <c r="A24" s="17" t="s">
        <v>39</v>
      </c>
      <c r="B24" s="18"/>
      <c r="C24" s="18"/>
      <c r="D24" s="18"/>
      <c r="E24" s="19"/>
      <c r="F24" s="20">
        <f>SUM(F21:F23)</f>
        <v>135000</v>
      </c>
    </row>
    <row r="25" spans="1:6" x14ac:dyDescent="0.25">
      <c r="A25" s="10"/>
      <c r="B25" s="12"/>
      <c r="C25" s="12"/>
      <c r="D25" s="12"/>
      <c r="E25" s="21"/>
      <c r="F25" s="21"/>
    </row>
    <row r="26" spans="1:6" x14ac:dyDescent="0.25">
      <c r="A26" s="22" t="s">
        <v>40</v>
      </c>
      <c r="B26" s="23"/>
      <c r="C26" s="24"/>
      <c r="D26" s="24"/>
      <c r="E26" s="25"/>
      <c r="F26" s="25"/>
    </row>
    <row r="27" spans="1:6" ht="24" x14ac:dyDescent="0.25">
      <c r="A27" s="26" t="s">
        <v>26</v>
      </c>
      <c r="B27" s="27" t="s">
        <v>27</v>
      </c>
      <c r="C27" s="27" t="s">
        <v>28</v>
      </c>
      <c r="D27" s="26" t="s">
        <v>29</v>
      </c>
      <c r="E27" s="27" t="s">
        <v>30</v>
      </c>
      <c r="F27" s="26" t="s">
        <v>31</v>
      </c>
    </row>
    <row r="28" spans="1:6" x14ac:dyDescent="0.25">
      <c r="A28" s="28"/>
      <c r="B28" s="29"/>
      <c r="C28" s="29"/>
      <c r="D28" s="29"/>
      <c r="E28" s="28"/>
      <c r="F28" s="28"/>
    </row>
    <row r="29" spans="1:6" x14ac:dyDescent="0.25">
      <c r="A29" s="30" t="s">
        <v>41</v>
      </c>
      <c r="B29" s="31"/>
      <c r="C29" s="31"/>
      <c r="D29" s="31"/>
      <c r="E29" s="32"/>
      <c r="F29" s="32"/>
    </row>
    <row r="30" spans="1:6" x14ac:dyDescent="0.25">
      <c r="A30" s="33"/>
      <c r="B30" s="34"/>
      <c r="C30" s="34"/>
      <c r="D30" s="34"/>
      <c r="E30" s="35"/>
      <c r="F30" s="35"/>
    </row>
    <row r="31" spans="1:6" x14ac:dyDescent="0.25">
      <c r="A31" s="22" t="s">
        <v>42</v>
      </c>
      <c r="B31" s="23"/>
      <c r="C31" s="24"/>
      <c r="D31" s="24"/>
      <c r="E31" s="25"/>
      <c r="F31" s="25"/>
    </row>
    <row r="32" spans="1:6" ht="24" x14ac:dyDescent="0.25">
      <c r="A32" s="36" t="s">
        <v>26</v>
      </c>
      <c r="B32" s="36" t="s">
        <v>27</v>
      </c>
      <c r="C32" s="36" t="s">
        <v>28</v>
      </c>
      <c r="D32" s="36" t="s">
        <v>29</v>
      </c>
      <c r="E32" s="37" t="s">
        <v>30</v>
      </c>
      <c r="F32" s="36" t="s">
        <v>31</v>
      </c>
    </row>
    <row r="33" spans="1:6" x14ac:dyDescent="0.25">
      <c r="A33" s="95" t="s">
        <v>43</v>
      </c>
      <c r="B33" s="103" t="s">
        <v>44</v>
      </c>
      <c r="C33" s="111">
        <v>0.25</v>
      </c>
      <c r="D33" s="103" t="s">
        <v>34</v>
      </c>
      <c r="E33" s="102">
        <v>176000</v>
      </c>
      <c r="F33" s="102">
        <f t="shared" ref="F33:F34" si="1">(C33*E33)</f>
        <v>44000</v>
      </c>
    </row>
    <row r="34" spans="1:6" x14ac:dyDescent="0.25">
      <c r="A34" s="95" t="s">
        <v>45</v>
      </c>
      <c r="B34" s="103" t="s">
        <v>44</v>
      </c>
      <c r="C34" s="111">
        <v>0.125</v>
      </c>
      <c r="D34" s="103" t="s">
        <v>34</v>
      </c>
      <c r="E34" s="102">
        <v>200000</v>
      </c>
      <c r="F34" s="102">
        <f t="shared" si="1"/>
        <v>25000</v>
      </c>
    </row>
    <row r="35" spans="1:6" x14ac:dyDescent="0.25">
      <c r="A35" s="38" t="s">
        <v>46</v>
      </c>
      <c r="B35" s="39"/>
      <c r="C35" s="39"/>
      <c r="D35" s="39"/>
      <c r="E35" s="40"/>
      <c r="F35" s="41">
        <f>SUM(F33:F34)</f>
        <v>69000</v>
      </c>
    </row>
    <row r="36" spans="1:6" x14ac:dyDescent="0.25">
      <c r="A36" s="33"/>
      <c r="B36" s="34"/>
      <c r="C36" s="34"/>
      <c r="D36" s="34"/>
      <c r="E36" s="35"/>
      <c r="F36" s="35"/>
    </row>
    <row r="37" spans="1:6" x14ac:dyDescent="0.25">
      <c r="A37" s="22" t="s">
        <v>47</v>
      </c>
      <c r="B37" s="23"/>
      <c r="C37" s="24"/>
      <c r="D37" s="24"/>
      <c r="E37" s="25"/>
      <c r="F37" s="25"/>
    </row>
    <row r="38" spans="1:6" ht="24" x14ac:dyDescent="0.25">
      <c r="A38" s="37" t="s">
        <v>48</v>
      </c>
      <c r="B38" s="37" t="s">
        <v>49</v>
      </c>
      <c r="C38" s="37" t="s">
        <v>50</v>
      </c>
      <c r="D38" s="37" t="s">
        <v>29</v>
      </c>
      <c r="E38" s="37" t="s">
        <v>30</v>
      </c>
      <c r="F38" s="37" t="s">
        <v>31</v>
      </c>
    </row>
    <row r="39" spans="1:6" x14ac:dyDescent="0.25">
      <c r="A39" s="108" t="s">
        <v>51</v>
      </c>
      <c r="B39" s="112"/>
      <c r="C39" s="112"/>
      <c r="D39" s="112"/>
      <c r="E39" s="112"/>
      <c r="F39" s="112"/>
    </row>
    <row r="40" spans="1:6" x14ac:dyDescent="0.25">
      <c r="A40" s="109" t="s">
        <v>52</v>
      </c>
      <c r="B40" s="98" t="s">
        <v>53</v>
      </c>
      <c r="C40" s="120">
        <v>150</v>
      </c>
      <c r="D40" s="98" t="s">
        <v>54</v>
      </c>
      <c r="E40" s="121">
        <v>600</v>
      </c>
      <c r="F40" s="121">
        <f>(C40*E40)</f>
        <v>90000</v>
      </c>
    </row>
    <row r="41" spans="1:6" x14ac:dyDescent="0.25">
      <c r="A41" s="110" t="s">
        <v>55</v>
      </c>
      <c r="B41" s="122"/>
      <c r="C41" s="122"/>
      <c r="D41" s="122"/>
      <c r="E41" s="121"/>
      <c r="F41" s="121"/>
    </row>
    <row r="42" spans="1:6" x14ac:dyDescent="0.25">
      <c r="A42" s="109" t="s">
        <v>56</v>
      </c>
      <c r="B42" s="98" t="s">
        <v>57</v>
      </c>
      <c r="C42" s="120">
        <v>200</v>
      </c>
      <c r="D42" s="98" t="s">
        <v>54</v>
      </c>
      <c r="E42" s="121">
        <v>400</v>
      </c>
      <c r="F42" s="121">
        <f>(C42*E42)</f>
        <v>80000</v>
      </c>
    </row>
    <row r="43" spans="1:6" x14ac:dyDescent="0.25">
      <c r="A43" s="109" t="s">
        <v>58</v>
      </c>
      <c r="B43" s="98" t="s">
        <v>53</v>
      </c>
      <c r="C43" s="120">
        <v>250</v>
      </c>
      <c r="D43" s="98" t="s">
        <v>54</v>
      </c>
      <c r="E43" s="121">
        <v>420</v>
      </c>
      <c r="F43" s="121">
        <f>(C43*E43)</f>
        <v>105000</v>
      </c>
    </row>
    <row r="44" spans="1:6" x14ac:dyDescent="0.25">
      <c r="A44" s="110" t="s">
        <v>59</v>
      </c>
      <c r="B44" s="122"/>
      <c r="C44" s="122"/>
      <c r="D44" s="122"/>
      <c r="E44" s="121"/>
      <c r="F44" s="121"/>
    </row>
    <row r="45" spans="1:6" x14ac:dyDescent="0.25">
      <c r="A45" s="109" t="s">
        <v>60</v>
      </c>
      <c r="B45" s="98" t="s">
        <v>61</v>
      </c>
      <c r="C45" s="120">
        <v>1</v>
      </c>
      <c r="D45" s="98" t="s">
        <v>62</v>
      </c>
      <c r="E45" s="121">
        <v>3000</v>
      </c>
      <c r="F45" s="121">
        <f>(C45*E45)</f>
        <v>3000</v>
      </c>
    </row>
    <row r="46" spans="1:6" x14ac:dyDescent="0.25">
      <c r="A46" s="109" t="s">
        <v>63</v>
      </c>
      <c r="B46" s="98" t="s">
        <v>64</v>
      </c>
      <c r="C46" s="120">
        <v>1</v>
      </c>
      <c r="D46" s="98" t="s">
        <v>65</v>
      </c>
      <c r="E46" s="121">
        <v>15000</v>
      </c>
      <c r="F46" s="121">
        <f>(C46*E46)</f>
        <v>15000</v>
      </c>
    </row>
    <row r="47" spans="1:6" x14ac:dyDescent="0.25">
      <c r="A47" s="105" t="s">
        <v>66</v>
      </c>
      <c r="B47" s="106"/>
      <c r="C47" s="106"/>
      <c r="D47" s="106"/>
      <c r="E47" s="107"/>
      <c r="F47" s="104">
        <f>SUM(F39:F46)</f>
        <v>293000</v>
      </c>
    </row>
    <row r="48" spans="1:6" x14ac:dyDescent="0.25">
      <c r="A48" s="33"/>
      <c r="B48" s="34"/>
      <c r="C48" s="34"/>
      <c r="D48" s="42"/>
      <c r="E48" s="35"/>
      <c r="F48" s="35"/>
    </row>
    <row r="49" spans="1:6" x14ac:dyDescent="0.25">
      <c r="A49" s="22" t="s">
        <v>67</v>
      </c>
      <c r="B49" s="23"/>
      <c r="C49" s="24"/>
      <c r="D49" s="24"/>
      <c r="E49" s="25"/>
      <c r="F49" s="25"/>
    </row>
    <row r="50" spans="1:6" ht="24" x14ac:dyDescent="0.25">
      <c r="A50" s="36" t="s">
        <v>68</v>
      </c>
      <c r="B50" s="37" t="s">
        <v>49</v>
      </c>
      <c r="C50" s="37" t="s">
        <v>50</v>
      </c>
      <c r="D50" s="36" t="s">
        <v>29</v>
      </c>
      <c r="E50" s="37" t="s">
        <v>30</v>
      </c>
      <c r="F50" s="36" t="s">
        <v>31</v>
      </c>
    </row>
    <row r="51" spans="1:6" x14ac:dyDescent="0.25">
      <c r="A51" s="95" t="s">
        <v>69</v>
      </c>
      <c r="B51" s="100" t="s">
        <v>49</v>
      </c>
      <c r="C51" s="113">
        <v>1</v>
      </c>
      <c r="D51" s="103" t="s">
        <v>38</v>
      </c>
      <c r="E51" s="101">
        <v>3500</v>
      </c>
      <c r="F51" s="113">
        <f>E51*C51</f>
        <v>3500</v>
      </c>
    </row>
    <row r="52" spans="1:6" x14ac:dyDescent="0.25">
      <c r="A52" s="95" t="s">
        <v>70</v>
      </c>
      <c r="B52" s="100" t="s">
        <v>49</v>
      </c>
      <c r="C52" s="113">
        <v>110</v>
      </c>
      <c r="D52" s="103" t="s">
        <v>38</v>
      </c>
      <c r="E52" s="113">
        <v>210</v>
      </c>
      <c r="F52" s="113">
        <f>E52*C52</f>
        <v>23100</v>
      </c>
    </row>
    <row r="53" spans="1:6" x14ac:dyDescent="0.25">
      <c r="A53" s="43" t="s">
        <v>71</v>
      </c>
      <c r="B53" s="44"/>
      <c r="C53" s="44"/>
      <c r="D53" s="44"/>
      <c r="E53" s="45"/>
      <c r="F53" s="114">
        <f>SUM(F51:F52)</f>
        <v>26600</v>
      </c>
    </row>
    <row r="54" spans="1:6" x14ac:dyDescent="0.25">
      <c r="A54" s="60"/>
      <c r="B54" s="60"/>
      <c r="C54" s="60"/>
      <c r="D54" s="60"/>
      <c r="E54" s="61"/>
      <c r="F54" s="115"/>
    </row>
    <row r="55" spans="1:6" x14ac:dyDescent="0.25">
      <c r="A55" s="62" t="s">
        <v>72</v>
      </c>
      <c r="B55" s="63"/>
      <c r="C55" s="63"/>
      <c r="D55" s="63"/>
      <c r="E55" s="63"/>
      <c r="F55" s="116">
        <f>F24+F35+F47+F53</f>
        <v>523600</v>
      </c>
    </row>
    <row r="56" spans="1:6" x14ac:dyDescent="0.25">
      <c r="A56" s="64" t="s">
        <v>73</v>
      </c>
      <c r="B56" s="47"/>
      <c r="C56" s="47"/>
      <c r="D56" s="47"/>
      <c r="E56" s="47"/>
      <c r="F56" s="117">
        <f>F55*0.05</f>
        <v>26180</v>
      </c>
    </row>
    <row r="57" spans="1:6" x14ac:dyDescent="0.25">
      <c r="A57" s="65" t="s">
        <v>74</v>
      </c>
      <c r="B57" s="46"/>
      <c r="C57" s="46"/>
      <c r="D57" s="46"/>
      <c r="E57" s="46"/>
      <c r="F57" s="118">
        <f>F56+F55</f>
        <v>549780</v>
      </c>
    </row>
    <row r="58" spans="1:6" x14ac:dyDescent="0.25">
      <c r="A58" s="64" t="s">
        <v>75</v>
      </c>
      <c r="B58" s="47"/>
      <c r="C58" s="47"/>
      <c r="D58" s="47"/>
      <c r="E58" s="47"/>
      <c r="F58" s="117">
        <f>F12</f>
        <v>1000000</v>
      </c>
    </row>
    <row r="59" spans="1:6" x14ac:dyDescent="0.25">
      <c r="A59" s="66" t="s">
        <v>76</v>
      </c>
      <c r="B59" s="67"/>
      <c r="C59" s="67"/>
      <c r="D59" s="67"/>
      <c r="E59" s="67"/>
      <c r="F59" s="119">
        <f>F58-F57</f>
        <v>450220</v>
      </c>
    </row>
    <row r="60" spans="1:6" x14ac:dyDescent="0.25">
      <c r="A60" s="58" t="s">
        <v>77</v>
      </c>
      <c r="B60" s="59"/>
      <c r="C60" s="59"/>
      <c r="D60" s="59"/>
      <c r="E60" s="59"/>
      <c r="F60" s="55"/>
    </row>
    <row r="61" spans="1:6" ht="15.75" thickBot="1" x14ac:dyDescent="0.3">
      <c r="A61" s="68"/>
      <c r="B61" s="59"/>
      <c r="C61" s="59"/>
      <c r="D61" s="59"/>
      <c r="E61" s="59"/>
      <c r="F61" s="55"/>
    </row>
    <row r="62" spans="1:6" x14ac:dyDescent="0.25">
      <c r="A62" s="80" t="s">
        <v>78</v>
      </c>
      <c r="B62" s="81"/>
      <c r="C62" s="81"/>
      <c r="D62" s="81"/>
      <c r="E62" s="82"/>
      <c r="F62" s="55"/>
    </row>
    <row r="63" spans="1:6" x14ac:dyDescent="0.25">
      <c r="A63" s="83" t="s">
        <v>79</v>
      </c>
      <c r="B63" s="57"/>
      <c r="C63" s="57"/>
      <c r="D63" s="57"/>
      <c r="E63" s="84"/>
      <c r="F63" s="55"/>
    </row>
    <row r="64" spans="1:6" x14ac:dyDescent="0.25">
      <c r="A64" s="83" t="s">
        <v>80</v>
      </c>
      <c r="B64" s="57"/>
      <c r="C64" s="57"/>
      <c r="D64" s="57"/>
      <c r="E64" s="84"/>
      <c r="F64" s="55"/>
    </row>
    <row r="65" spans="1:6" x14ac:dyDescent="0.25">
      <c r="A65" s="83" t="s">
        <v>81</v>
      </c>
      <c r="B65" s="57"/>
      <c r="C65" s="57"/>
      <c r="D65" s="57"/>
      <c r="E65" s="84"/>
      <c r="F65" s="55"/>
    </row>
    <row r="66" spans="1:6" x14ac:dyDescent="0.25">
      <c r="A66" s="83" t="s">
        <v>82</v>
      </c>
      <c r="B66" s="57"/>
      <c r="C66" s="57"/>
      <c r="D66" s="57"/>
      <c r="E66" s="84"/>
      <c r="F66" s="55"/>
    </row>
    <row r="67" spans="1:6" x14ac:dyDescent="0.25">
      <c r="A67" s="83" t="s">
        <v>83</v>
      </c>
      <c r="B67" s="57"/>
      <c r="C67" s="57"/>
      <c r="D67" s="57"/>
      <c r="E67" s="84"/>
      <c r="F67" s="55"/>
    </row>
    <row r="68" spans="1:6" ht="15.75" thickBot="1" x14ac:dyDescent="0.3">
      <c r="A68" s="85" t="s">
        <v>84</v>
      </c>
      <c r="B68" s="86"/>
      <c r="C68" s="86"/>
      <c r="D68" s="86"/>
      <c r="E68" s="87"/>
      <c r="F68" s="55"/>
    </row>
    <row r="69" spans="1:6" x14ac:dyDescent="0.25">
      <c r="A69" s="78"/>
      <c r="B69" s="57"/>
      <c r="C69" s="57"/>
      <c r="D69" s="57"/>
      <c r="E69" s="57"/>
      <c r="F69" s="55"/>
    </row>
    <row r="70" spans="1:6" ht="15.75" thickBot="1" x14ac:dyDescent="0.3">
      <c r="A70" s="127" t="s">
        <v>85</v>
      </c>
      <c r="B70" s="128"/>
      <c r="C70" s="77"/>
      <c r="D70" s="48"/>
      <c r="E70" s="48"/>
      <c r="F70" s="55"/>
    </row>
    <row r="71" spans="1:6" x14ac:dyDescent="0.25">
      <c r="A71" s="70" t="s">
        <v>68</v>
      </c>
      <c r="B71" s="49" t="s">
        <v>86</v>
      </c>
      <c r="C71" s="71" t="s">
        <v>87</v>
      </c>
      <c r="D71" s="48"/>
      <c r="E71" s="48"/>
      <c r="F71" s="55"/>
    </row>
    <row r="72" spans="1:6" x14ac:dyDescent="0.25">
      <c r="A72" s="72" t="s">
        <v>88</v>
      </c>
      <c r="B72" s="50">
        <f>F24</f>
        <v>135000</v>
      </c>
      <c r="C72" s="73">
        <f>(B72/B78)</f>
        <v>0.24555276656116992</v>
      </c>
      <c r="D72" s="48"/>
      <c r="E72" s="48"/>
      <c r="F72" s="55"/>
    </row>
    <row r="73" spans="1:6" x14ac:dyDescent="0.25">
      <c r="A73" s="72" t="s">
        <v>89</v>
      </c>
      <c r="B73" s="51">
        <v>0</v>
      </c>
      <c r="C73" s="73">
        <v>0</v>
      </c>
      <c r="D73" s="48"/>
      <c r="E73" s="48"/>
      <c r="F73" s="55"/>
    </row>
    <row r="74" spans="1:6" x14ac:dyDescent="0.25">
      <c r="A74" s="72" t="s">
        <v>90</v>
      </c>
      <c r="B74" s="50">
        <f>F35</f>
        <v>69000</v>
      </c>
      <c r="C74" s="73">
        <f>(B74/B78)</f>
        <v>0.12550474735348685</v>
      </c>
      <c r="D74" s="48"/>
      <c r="E74" s="48"/>
      <c r="F74" s="55"/>
    </row>
    <row r="75" spans="1:6" x14ac:dyDescent="0.25">
      <c r="A75" s="72" t="s">
        <v>48</v>
      </c>
      <c r="B75" s="50">
        <f>F47</f>
        <v>293000</v>
      </c>
      <c r="C75" s="73">
        <f>(B75/B78)</f>
        <v>0.53294044890683545</v>
      </c>
      <c r="D75" s="48"/>
      <c r="E75" s="48"/>
      <c r="F75" s="55"/>
    </row>
    <row r="76" spans="1:6" x14ac:dyDescent="0.25">
      <c r="A76" s="72" t="s">
        <v>91</v>
      </c>
      <c r="B76" s="52">
        <f>F53</f>
        <v>26600</v>
      </c>
      <c r="C76" s="73">
        <f>(B76/B78)</f>
        <v>4.8382989559460146E-2</v>
      </c>
      <c r="D76" s="54"/>
      <c r="E76" s="54"/>
      <c r="F76" s="55"/>
    </row>
    <row r="77" spans="1:6" x14ac:dyDescent="0.25">
      <c r="A77" s="72" t="s">
        <v>92</v>
      </c>
      <c r="B77" s="52">
        <f>F56</f>
        <v>26180</v>
      </c>
      <c r="C77" s="73">
        <f>(B77/B78)</f>
        <v>4.7619047619047616E-2</v>
      </c>
      <c r="D77" s="54"/>
      <c r="E77" s="54"/>
      <c r="F77" s="55"/>
    </row>
    <row r="78" spans="1:6" ht="15.75" thickBot="1" x14ac:dyDescent="0.3">
      <c r="A78" s="74" t="s">
        <v>93</v>
      </c>
      <c r="B78" s="75">
        <f>SUM(B72:B77)</f>
        <v>549780</v>
      </c>
      <c r="C78" s="76">
        <f>SUM(C72:C77)</f>
        <v>1</v>
      </c>
      <c r="D78" s="54"/>
      <c r="E78" s="54"/>
      <c r="F78" s="55"/>
    </row>
    <row r="79" spans="1:6" x14ac:dyDescent="0.25">
      <c r="A79" s="68"/>
      <c r="B79" s="59"/>
      <c r="C79" s="59"/>
      <c r="D79" s="59"/>
      <c r="E79" s="59"/>
      <c r="F79" s="55"/>
    </row>
    <row r="80" spans="1:6" x14ac:dyDescent="0.25">
      <c r="A80" s="69"/>
      <c r="B80" s="59"/>
      <c r="C80" s="59"/>
      <c r="D80" s="59"/>
      <c r="E80" s="59"/>
      <c r="F80" s="55"/>
    </row>
    <row r="81" spans="1:6" ht="15.75" thickBot="1" x14ac:dyDescent="0.3">
      <c r="A81" s="89"/>
      <c r="B81" s="90" t="s">
        <v>94</v>
      </c>
      <c r="C81" s="91"/>
      <c r="D81" s="92"/>
      <c r="E81" s="53"/>
      <c r="F81" s="55"/>
    </row>
    <row r="82" spans="1:6" x14ac:dyDescent="0.25">
      <c r="A82" s="93" t="s">
        <v>95</v>
      </c>
      <c r="B82" s="123">
        <v>4500</v>
      </c>
      <c r="C82" s="123">
        <v>5000</v>
      </c>
      <c r="D82" s="124">
        <v>5500</v>
      </c>
      <c r="E82" s="88"/>
      <c r="F82" s="56"/>
    </row>
    <row r="83" spans="1:6" ht="15.75" thickBot="1" x14ac:dyDescent="0.3">
      <c r="A83" s="74" t="s">
        <v>96</v>
      </c>
      <c r="B83" s="75">
        <f>(F57/B82)</f>
        <v>122.17333333333333</v>
      </c>
      <c r="C83" s="75">
        <f>(F57/C82)</f>
        <v>109.956</v>
      </c>
      <c r="D83" s="94">
        <f>(F57/D82)</f>
        <v>99.96</v>
      </c>
      <c r="E83" s="88"/>
      <c r="F83" s="56"/>
    </row>
    <row r="84" spans="1:6" x14ac:dyDescent="0.25">
      <c r="A84" s="79" t="s">
        <v>97</v>
      </c>
      <c r="B84" s="57"/>
      <c r="C84" s="57"/>
      <c r="D84" s="57"/>
      <c r="E84" s="57"/>
      <c r="F84" s="57"/>
    </row>
  </sheetData>
  <mergeCells count="8">
    <mergeCell ref="A17:F17"/>
    <mergeCell ref="A70:B70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2021-04-04T02:03:18Z</dcterms:modified>
  <cp:category/>
  <cp:contentStatus/>
</cp:coreProperties>
</file>