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SAN VICENTE\"/>
    </mc:Choice>
  </mc:AlternateContent>
  <bookViews>
    <workbookView xWindow="-120" yWindow="-120" windowWidth="20730" windowHeight="11760"/>
  </bookViews>
  <sheets>
    <sheet name="Bovinos Carn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68" i="1" l="1"/>
  <c r="G67" i="1"/>
  <c r="G66" i="1"/>
  <c r="G65" i="1"/>
  <c r="G64" i="1"/>
  <c r="G69" i="1" s="1"/>
  <c r="C96" i="1" s="1"/>
  <c r="G59" i="1"/>
  <c r="G58" i="1"/>
  <c r="G57" i="1"/>
  <c r="G56" i="1"/>
  <c r="G55" i="1"/>
  <c r="G54" i="1"/>
  <c r="G53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12" i="1"/>
  <c r="G74" i="1" s="1"/>
  <c r="G44" i="1"/>
  <c r="C93" i="1" s="1"/>
  <c r="G39" i="1" l="1"/>
  <c r="C92" i="1" s="1"/>
  <c r="G60" i="1"/>
  <c r="C95" i="1" s="1"/>
  <c r="G49" i="1"/>
  <c r="C94" i="1" s="1"/>
  <c r="G71" i="1" l="1"/>
  <c r="G72" i="1" s="1"/>
  <c r="G73" i="1" l="1"/>
  <c r="D103" i="1" s="1"/>
  <c r="C97" i="1"/>
  <c r="E103" i="1" l="1"/>
  <c r="C103" i="1"/>
  <c r="G75" i="1"/>
  <c r="C98" i="1"/>
  <c r="D95" i="1" l="1"/>
  <c r="D94" i="1"/>
  <c r="D96" i="1"/>
  <c r="D92" i="1"/>
  <c r="D97" i="1"/>
  <c r="D98" i="1" l="1"/>
</calcChain>
</file>

<file path=xl/sharedStrings.xml><?xml version="1.0" encoding="utf-8"?>
<sst xmlns="http://schemas.openxmlformats.org/spreadsheetml/2006/main" count="187" uniqueCount="129">
  <si>
    <t>RUBRO O CULTIVO</t>
  </si>
  <si>
    <t>VARIEDAD</t>
  </si>
  <si>
    <t>FECHA ESTIMADA  PRECIO VENTA</t>
  </si>
  <si>
    <t>NIVEL TECNOLÓGICO</t>
  </si>
  <si>
    <t>Medio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</si>
  <si>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</si>
  <si>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</si>
  <si>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</si>
  <si>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</si>
  <si>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</si>
  <si>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</si>
  <si>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</si>
  <si>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</si>
  <si>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</si>
  <si>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</si>
  <si>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</si>
  <si>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</si>
  <si>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</si>
  <si>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</si>
  <si>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</si>
  <si>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</si>
  <si>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</si>
  <si>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</si>
  <si>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</si>
  <si>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</si>
  <si>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</si>
  <si>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Marzo-Abril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</si>
  <si>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</si>
  <si>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</si>
  <si>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</si>
  <si>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</si>
  <si>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</si>
  <si>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</si>
  <si>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</si>
  <si>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</si>
  <si>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</si>
  <si>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</si>
  <si>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</si>
  <si>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</si>
  <si>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</si>
  <si>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</si>
  <si>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</si>
  <si>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</si>
  <si>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</si>
  <si>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</si>
  <si>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</si>
  <si>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</si>
  <si>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</si>
  <si>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</si>
  <si>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</si>
  <si>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</si>
  <si>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</si>
  <si>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</si>
  <si>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</si>
  <si>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</si>
  <si>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</si>
  <si>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</si>
  <si>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</si>
  <si>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</si>
  <si>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BOVINOS</t>
  </si>
  <si>
    <t>Mezcla</t>
  </si>
  <si>
    <t>RENDIMIENTO (kg/rebaño 20 animales)</t>
  </si>
  <si>
    <t>Enero 2022</t>
  </si>
  <si>
    <t>PRECIO ESPERADO ($/Kg.)</t>
  </si>
  <si>
    <t>Anual</t>
  </si>
  <si>
    <t>Enfermedad - sequia</t>
  </si>
  <si>
    <t>COSTOS DIRECTOS DE PRODUCCIÓN REBAÑO 20 ANIMALES</t>
  </si>
  <si>
    <t>Monitoreo sanidad del rebaño</t>
  </si>
  <si>
    <t>Enero-Diciembre</t>
  </si>
  <si>
    <t>Areteo con DIIO</t>
  </si>
  <si>
    <t>Alimentación</t>
  </si>
  <si>
    <t>Desparasitación</t>
  </si>
  <si>
    <t>Marzo-Septiembre</t>
  </si>
  <si>
    <t>Vacunación</t>
  </si>
  <si>
    <t>Muestreo de fecas</t>
  </si>
  <si>
    <t>Marzo-agosto</t>
  </si>
  <si>
    <t>Destete</t>
  </si>
  <si>
    <t>Pesaje de animales</t>
  </si>
  <si>
    <t>Registros</t>
  </si>
  <si>
    <t>Marzo-Febrero</t>
  </si>
  <si>
    <t>Declaración de existencias</t>
  </si>
  <si>
    <t>Julio</t>
  </si>
  <si>
    <t>Evaluación de toros</t>
  </si>
  <si>
    <t>Agosto</t>
  </si>
  <si>
    <t>Evaluación hembras al encaste</t>
  </si>
  <si>
    <t>Septiembre-Julio</t>
  </si>
  <si>
    <t>Inseminación artificial</t>
  </si>
  <si>
    <t>Octubre-Diciembre</t>
  </si>
  <si>
    <t>Encaste</t>
  </si>
  <si>
    <t>Selección y desecho</t>
  </si>
  <si>
    <t>Octubre-Septiembre</t>
  </si>
  <si>
    <t>Detección preñez</t>
  </si>
  <si>
    <t>Noviembre-Febrero</t>
  </si>
  <si>
    <t>Antiparasitario</t>
  </si>
  <si>
    <t>ml</t>
  </si>
  <si>
    <t>Marzo - Septiembre</t>
  </si>
  <si>
    <t>Vacunas</t>
  </si>
  <si>
    <t>Alimentación con subproductos</t>
  </si>
  <si>
    <t>Marzo - Agosto</t>
  </si>
  <si>
    <t>Alimentación con heno</t>
  </si>
  <si>
    <t>Arriendo de talaje</t>
  </si>
  <si>
    <t>c/u</t>
  </si>
  <si>
    <t>Septiembre - Febrero</t>
  </si>
  <si>
    <t>Medicamentos emergencias</t>
  </si>
  <si>
    <t>Enero - Diciembre</t>
  </si>
  <si>
    <t>ha</t>
  </si>
  <si>
    <t xml:space="preserve">Agosto </t>
  </si>
  <si>
    <t>Traslados internos</t>
  </si>
  <si>
    <t>Agosto - Noviembre</t>
  </si>
  <si>
    <t>Servicio de análisis parasitario</t>
  </si>
  <si>
    <t>Marzo - Junio - Septiembre</t>
  </si>
  <si>
    <t>Aretes</t>
  </si>
  <si>
    <t>caja</t>
  </si>
  <si>
    <t>Fletes</t>
  </si>
  <si>
    <t>Evaluación de condición corporal</t>
  </si>
  <si>
    <t>$</t>
  </si>
  <si>
    <t>Rendimiento (Kg.)</t>
  </si>
  <si>
    <t>ESCENARIOS COSTO UNITARIO  ($)</t>
  </si>
  <si>
    <t>Costo unitario ($/Kg.) (*)</t>
  </si>
  <si>
    <t>Praderas Suplementarias</t>
  </si>
  <si>
    <t>Inseminación artificial (costo incluye dosis y servicio)</t>
  </si>
  <si>
    <t>Viajes a la cordillera o cerros aledaños utilizados para talaje  (veranadas/invernadas)</t>
  </si>
  <si>
    <t>Feria  ganadera San Fernando</t>
  </si>
  <si>
    <t>San Vicente (incluye sectores de riego y secano que comprende el AA)</t>
  </si>
  <si>
    <t>6. El costo de la mano de obra incluye impuestos e imposiciones</t>
  </si>
  <si>
    <t>7, Consideraciones:</t>
  </si>
  <si>
    <t xml:space="preserve">    % de Parición : 90%</t>
  </si>
  <si>
    <t xml:space="preserve">    % d ePreñez    : 90%</t>
  </si>
  <si>
    <t xml:space="preserve">    % de Destete  : 80%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</si>
</sst>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\ _€_-;\-* #,##0.00\ _€_-;_-* &quot;-&quot;??\ _€_-;_-@_-"/>
    <numFmt numFmtId="168" formatCode="_-* #,##0_-;\-* #,##0_-;_-* &quot;-&quot;??_-;_-@_-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3">
    <xf numFmtId="0" fontId="0" fillId="0" borderId="0" applyNumberFormat="0" applyFill="0" applyBorder="0" applyProtection="0"/>
    <xf numFmtId="167" fontId="19" fillId="0" borderId="22" applyFont="0" applyFill="0" applyBorder="0" applyAlignment="0" applyProtection="0"/>
    <xf numFmtId="41" fontId="21" fillId="0" borderId="0" applyFont="0" applyFill="0" applyBorder="0" applyAlignment="0" applyProtection="0"/>
  </cellStyleXfs>
  <cellXfs count="15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6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0" fontId="14" fillId="2" borderId="48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49" xfId="0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166" fontId="12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18" fillId="0" borderId="53" xfId="0" applyFont="1" applyFill="1" applyBorder="1" applyAlignment="1">
      <alignment horizontal="right"/>
    </xf>
    <xf numFmtId="0" fontId="20" fillId="0" borderId="53" xfId="1" applyNumberFormat="1" applyFont="1" applyFill="1" applyBorder="1" applyAlignment="1" applyProtection="1">
      <alignment vertical="center" wrapText="1"/>
      <protection locked="0"/>
    </xf>
    <xf numFmtId="0" fontId="18" fillId="0" borderId="53" xfId="0" applyFont="1" applyFill="1" applyBorder="1" applyAlignment="1">
      <alignment horizontal="center"/>
    </xf>
    <xf numFmtId="3" fontId="20" fillId="0" borderId="53" xfId="1" applyNumberFormat="1" applyFont="1" applyFill="1" applyBorder="1" applyAlignment="1">
      <alignment horizontal="center"/>
    </xf>
    <xf numFmtId="3" fontId="18" fillId="0" borderId="53" xfId="0" applyNumberFormat="1" applyFont="1" applyFill="1" applyBorder="1" applyAlignment="1" applyProtection="1">
      <alignment horizontal="center"/>
      <protection locked="0"/>
    </xf>
    <xf numFmtId="3" fontId="18" fillId="0" borderId="53" xfId="1" applyNumberFormat="1" applyFont="1" applyFill="1" applyBorder="1" applyAlignment="1" applyProtection="1">
      <alignment horizontal="center" wrapText="1"/>
      <protection locked="0"/>
    </xf>
    <xf numFmtId="0" fontId="20" fillId="0" borderId="53" xfId="1" applyNumberFormat="1" applyFont="1" applyFill="1" applyBorder="1" applyAlignment="1">
      <alignment vertical="center" wrapText="1"/>
    </xf>
    <xf numFmtId="0" fontId="18" fillId="0" borderId="53" xfId="0" applyFont="1" applyFill="1" applyBorder="1" applyAlignment="1">
      <alignment horizontal="center" wrapText="1"/>
    </xf>
    <xf numFmtId="168" fontId="20" fillId="0" borderId="53" xfId="1" applyNumberFormat="1" applyFont="1" applyFill="1" applyBorder="1" applyAlignment="1">
      <alignment horizontal="center"/>
    </xf>
    <xf numFmtId="3" fontId="20" fillId="0" borderId="53" xfId="1" applyNumberFormat="1" applyFont="1" applyFill="1" applyBorder="1" applyAlignment="1" applyProtection="1">
      <alignment horizontal="center"/>
      <protection locked="0"/>
    </xf>
    <xf numFmtId="3" fontId="18" fillId="0" borderId="53" xfId="1" applyNumberFormat="1" applyFont="1" applyFill="1" applyBorder="1" applyAlignment="1" applyProtection="1">
      <alignment horizontal="center"/>
      <protection locked="0"/>
    </xf>
    <xf numFmtId="0" fontId="20" fillId="0" borderId="53" xfId="1" applyNumberFormat="1" applyFont="1" applyFill="1" applyBorder="1"/>
    <xf numFmtId="3" fontId="18" fillId="0" borderId="53" xfId="0" applyNumberFormat="1" applyFont="1" applyFill="1" applyBorder="1" applyAlignment="1">
      <alignment horizontal="center" wrapText="1"/>
    </xf>
    <xf numFmtId="0" fontId="18" fillId="0" borderId="53" xfId="0" applyFont="1" applyFill="1" applyBorder="1" applyAlignment="1">
      <alignment horizontal="right" wrapText="1"/>
    </xf>
    <xf numFmtId="0" fontId="14" fillId="9" borderId="56" xfId="0" applyFont="1" applyFill="1" applyBorder="1" applyAlignment="1"/>
    <xf numFmtId="41" fontId="12" fillId="8" borderId="51" xfId="2" applyFont="1" applyFill="1" applyBorder="1" applyAlignment="1">
      <alignment vertical="center"/>
    </xf>
    <xf numFmtId="41" fontId="12" fillId="8" borderId="52" xfId="2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9" borderId="54" xfId="0" applyNumberFormat="1" applyFont="1" applyFill="1" applyBorder="1" applyAlignment="1">
      <alignment vertical="center"/>
    </xf>
    <xf numFmtId="0" fontId="12" fillId="9" borderId="55" xfId="0" applyFont="1" applyFill="1" applyBorder="1" applyAlignment="1">
      <alignment vertical="center"/>
    </xf>
  </cellXfs>
  <cellStyles count="3">
    <cellStyle name="Millares [0]" xfId="2" builtinId="6"/>
    <cellStyle name="Millares 8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0"/>
          <a:ext cx="7943850" cy="1365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"/>
  <sheetViews>
    <sheetView showGridLines="0" tabSelected="1" workbookViewId="0">
      <selection activeCell="D9" sqref="D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43.7109375" style="1" customWidth="1"/>
    <col min="3" max="3" width="19.42578125" style="1" customWidth="1"/>
    <col min="4" max="4" width="9.42578125" style="1" customWidth="1"/>
    <col min="5" max="5" width="23.140625" style="1" bestFit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28.5" customHeight="1" x14ac:dyDescent="0.25">
      <c r="A9" s="5"/>
      <c r="B9" s="6" t="s">
        <v>0</v>
      </c>
      <c r="C9" s="124" t="s">
        <v>59</v>
      </c>
      <c r="D9" s="7"/>
      <c r="E9" s="141" t="s">
        <v>61</v>
      </c>
      <c r="F9" s="142"/>
      <c r="G9" s="8">
        <v>4000</v>
      </c>
    </row>
    <row r="10" spans="1:7" ht="38.25" customHeight="1" x14ac:dyDescent="0.25">
      <c r="A10" s="5"/>
      <c r="B10" s="9" t="s">
        <v>1</v>
      </c>
      <c r="C10" s="124" t="s">
        <v>60</v>
      </c>
      <c r="D10" s="10"/>
      <c r="E10" s="143" t="s">
        <v>2</v>
      </c>
      <c r="F10" s="144"/>
      <c r="G10" s="12" t="s">
        <v>62</v>
      </c>
    </row>
    <row r="11" spans="1:7" ht="18" customHeight="1" x14ac:dyDescent="0.25">
      <c r="A11" s="5"/>
      <c r="B11" s="9" t="s">
        <v>3</v>
      </c>
      <c r="C11" s="12" t="s">
        <v>4</v>
      </c>
      <c r="D11" s="10"/>
      <c r="E11" s="143" t="s">
        <v>63</v>
      </c>
      <c r="F11" s="144"/>
      <c r="G11" s="13">
        <f>1200*1.19</f>
        <v>1428</v>
      </c>
    </row>
    <row r="12" spans="1:7" ht="11.25" customHeight="1" x14ac:dyDescent="0.25">
      <c r="A12" s="5"/>
      <c r="B12" s="9" t="s">
        <v>5</v>
      </c>
      <c r="C12" s="14" t="s">
        <v>6</v>
      </c>
      <c r="D12" s="10"/>
      <c r="E12" s="15" t="s">
        <v>7</v>
      </c>
      <c r="F12" s="16"/>
      <c r="G12" s="17">
        <f>G9*G11</f>
        <v>5712000</v>
      </c>
    </row>
    <row r="13" spans="1:7" ht="54.75" customHeight="1" x14ac:dyDescent="0.25">
      <c r="A13" s="5"/>
      <c r="B13" s="9" t="s">
        <v>8</v>
      </c>
      <c r="C13" s="137" t="s">
        <v>123</v>
      </c>
      <c r="D13" s="10"/>
      <c r="E13" s="143" t="s">
        <v>9</v>
      </c>
      <c r="F13" s="144"/>
      <c r="G13" s="14" t="s">
        <v>122</v>
      </c>
    </row>
    <row r="14" spans="1:7" ht="13.5" customHeight="1" x14ac:dyDescent="0.25">
      <c r="A14" s="5"/>
      <c r="B14" s="9" t="s">
        <v>10</v>
      </c>
      <c r="C14" s="12" t="s">
        <v>58</v>
      </c>
      <c r="D14" s="10"/>
      <c r="E14" s="143" t="s">
        <v>11</v>
      </c>
      <c r="F14" s="144"/>
      <c r="G14" s="12" t="s">
        <v>64</v>
      </c>
    </row>
    <row r="15" spans="1:7" ht="25.5" customHeight="1" x14ac:dyDescent="0.25">
      <c r="A15" s="5"/>
      <c r="B15" s="9" t="s">
        <v>12</v>
      </c>
      <c r="C15" s="18">
        <v>44228</v>
      </c>
      <c r="D15" s="10"/>
      <c r="E15" s="145" t="s">
        <v>13</v>
      </c>
      <c r="F15" s="146"/>
      <c r="G15" s="14" t="s">
        <v>65</v>
      </c>
    </row>
    <row r="16" spans="1:7" ht="12" customHeight="1" x14ac:dyDescent="0.25">
      <c r="A16" s="2"/>
      <c r="B16" s="19"/>
      <c r="C16" s="20"/>
      <c r="D16" s="21"/>
      <c r="E16" s="22"/>
      <c r="F16" s="22"/>
      <c r="G16" s="23"/>
    </row>
    <row r="17" spans="1:7" ht="12" customHeight="1" x14ac:dyDescent="0.25">
      <c r="A17" s="24"/>
      <c r="B17" s="147" t="s">
        <v>66</v>
      </c>
      <c r="C17" s="148"/>
      <c r="D17" s="148"/>
      <c r="E17" s="148"/>
      <c r="F17" s="148"/>
      <c r="G17" s="148"/>
    </row>
    <row r="18" spans="1:7" ht="12" customHeight="1" x14ac:dyDescent="0.25">
      <c r="A18" s="2"/>
      <c r="B18" s="25"/>
      <c r="C18" s="26"/>
      <c r="D18" s="26"/>
      <c r="E18" s="26"/>
      <c r="F18" s="27"/>
      <c r="G18" s="27"/>
    </row>
    <row r="19" spans="1:7" ht="12" customHeight="1" x14ac:dyDescent="0.25">
      <c r="A19" s="5"/>
      <c r="B19" s="28" t="s">
        <v>14</v>
      </c>
      <c r="C19" s="29"/>
      <c r="D19" s="30"/>
      <c r="E19" s="30"/>
      <c r="F19" s="30"/>
      <c r="G19" s="30"/>
    </row>
    <row r="20" spans="1:7" ht="24" customHeight="1" x14ac:dyDescent="0.25">
      <c r="A20" s="24"/>
      <c r="B20" s="31" t="s">
        <v>15</v>
      </c>
      <c r="C20" s="31" t="s">
        <v>16</v>
      </c>
      <c r="D20" s="31" t="s">
        <v>17</v>
      </c>
      <c r="E20" s="31" t="s">
        <v>18</v>
      </c>
      <c r="F20" s="31" t="s">
        <v>19</v>
      </c>
      <c r="G20" s="31" t="s">
        <v>20</v>
      </c>
    </row>
    <row r="21" spans="1:7" ht="25.5" customHeight="1" x14ac:dyDescent="0.25">
      <c r="A21" s="24"/>
      <c r="B21" s="125" t="s">
        <v>67</v>
      </c>
      <c r="C21" s="126" t="s">
        <v>21</v>
      </c>
      <c r="D21" s="127">
        <v>2</v>
      </c>
      <c r="E21" s="126" t="s">
        <v>68</v>
      </c>
      <c r="F21" s="128">
        <v>20000</v>
      </c>
      <c r="G21" s="129">
        <f>D21*F21</f>
        <v>40000</v>
      </c>
    </row>
    <row r="22" spans="1:7" ht="12.75" customHeight="1" x14ac:dyDescent="0.25">
      <c r="A22" s="24"/>
      <c r="B22" s="130" t="s">
        <v>69</v>
      </c>
      <c r="C22" s="131" t="s">
        <v>21</v>
      </c>
      <c r="D22" s="127">
        <v>2</v>
      </c>
      <c r="E22" s="126" t="s">
        <v>68</v>
      </c>
      <c r="F22" s="128">
        <v>20000</v>
      </c>
      <c r="G22" s="129">
        <f t="shared" ref="G22:G38" si="0">D22*F22</f>
        <v>40000</v>
      </c>
    </row>
    <row r="23" spans="1:7" ht="12.75" customHeight="1" x14ac:dyDescent="0.25">
      <c r="A23" s="24"/>
      <c r="B23" s="130" t="s">
        <v>70</v>
      </c>
      <c r="C23" s="131" t="s">
        <v>21</v>
      </c>
      <c r="D23" s="127">
        <v>46</v>
      </c>
      <c r="E23" s="126" t="s">
        <v>68</v>
      </c>
      <c r="F23" s="128">
        <v>20000</v>
      </c>
      <c r="G23" s="129">
        <f t="shared" si="0"/>
        <v>920000</v>
      </c>
    </row>
    <row r="24" spans="1:7" ht="12.75" customHeight="1" x14ac:dyDescent="0.25">
      <c r="A24" s="24"/>
      <c r="B24" s="130" t="s">
        <v>71</v>
      </c>
      <c r="C24" s="131" t="s">
        <v>21</v>
      </c>
      <c r="D24" s="127">
        <v>1</v>
      </c>
      <c r="E24" s="131" t="s">
        <v>72</v>
      </c>
      <c r="F24" s="128">
        <v>20000</v>
      </c>
      <c r="G24" s="129">
        <f t="shared" si="0"/>
        <v>20000</v>
      </c>
    </row>
    <row r="25" spans="1:7" ht="12.75" customHeight="1" x14ac:dyDescent="0.25">
      <c r="A25" s="24"/>
      <c r="B25" s="130" t="s">
        <v>73</v>
      </c>
      <c r="C25" s="131" t="s">
        <v>21</v>
      </c>
      <c r="D25" s="127">
        <v>1</v>
      </c>
      <c r="E25" s="131" t="s">
        <v>72</v>
      </c>
      <c r="F25" s="128">
        <v>20000</v>
      </c>
      <c r="G25" s="129">
        <f t="shared" si="0"/>
        <v>20000</v>
      </c>
    </row>
    <row r="26" spans="1:7" ht="12.75" customHeight="1" x14ac:dyDescent="0.25">
      <c r="A26" s="24"/>
      <c r="B26" s="130" t="s">
        <v>74</v>
      </c>
      <c r="C26" s="131" t="s">
        <v>21</v>
      </c>
      <c r="D26" s="127">
        <v>0.25</v>
      </c>
      <c r="E26" s="131" t="s">
        <v>72</v>
      </c>
      <c r="F26" s="128">
        <v>20000</v>
      </c>
      <c r="G26" s="129">
        <f t="shared" si="0"/>
        <v>5000</v>
      </c>
    </row>
    <row r="27" spans="1:7" ht="24" customHeight="1" x14ac:dyDescent="0.25">
      <c r="A27" s="24"/>
      <c r="B27" s="130" t="s">
        <v>114</v>
      </c>
      <c r="C27" s="131" t="s">
        <v>21</v>
      </c>
      <c r="D27" s="127">
        <v>0</v>
      </c>
      <c r="E27" s="131" t="s">
        <v>75</v>
      </c>
      <c r="F27" s="128">
        <v>20000</v>
      </c>
      <c r="G27" s="129">
        <f t="shared" si="0"/>
        <v>0</v>
      </c>
    </row>
    <row r="28" spans="1:7" ht="12.75" customHeight="1" x14ac:dyDescent="0.25">
      <c r="A28" s="24"/>
      <c r="B28" s="130" t="s">
        <v>76</v>
      </c>
      <c r="C28" s="131" t="s">
        <v>21</v>
      </c>
      <c r="D28" s="127">
        <v>0</v>
      </c>
      <c r="E28" s="131" t="s">
        <v>26</v>
      </c>
      <c r="F28" s="128">
        <v>20000</v>
      </c>
      <c r="G28" s="129">
        <f t="shared" si="0"/>
        <v>0</v>
      </c>
    </row>
    <row r="29" spans="1:7" ht="12.75" customHeight="1" x14ac:dyDescent="0.25">
      <c r="A29" s="24"/>
      <c r="B29" s="130" t="s">
        <v>77</v>
      </c>
      <c r="C29" s="131" t="s">
        <v>21</v>
      </c>
      <c r="D29" s="127">
        <v>1</v>
      </c>
      <c r="E29" s="131" t="s">
        <v>26</v>
      </c>
      <c r="F29" s="128">
        <v>20000</v>
      </c>
      <c r="G29" s="129">
        <f t="shared" si="0"/>
        <v>20000</v>
      </c>
    </row>
    <row r="30" spans="1:7" ht="12.75" customHeight="1" x14ac:dyDescent="0.25">
      <c r="A30" s="24"/>
      <c r="B30" s="130" t="s">
        <v>78</v>
      </c>
      <c r="C30" s="131" t="s">
        <v>21</v>
      </c>
      <c r="D30" s="127">
        <v>2</v>
      </c>
      <c r="E30" s="131" t="s">
        <v>79</v>
      </c>
      <c r="F30" s="128">
        <v>20000</v>
      </c>
      <c r="G30" s="129">
        <f t="shared" si="0"/>
        <v>40000</v>
      </c>
    </row>
    <row r="31" spans="1:7" ht="24" customHeight="1" x14ac:dyDescent="0.25">
      <c r="A31" s="24"/>
      <c r="B31" s="130" t="s">
        <v>80</v>
      </c>
      <c r="C31" s="131" t="s">
        <v>21</v>
      </c>
      <c r="D31" s="127">
        <v>1</v>
      </c>
      <c r="E31" s="131" t="s">
        <v>81</v>
      </c>
      <c r="F31" s="128">
        <v>20000</v>
      </c>
      <c r="G31" s="129">
        <f t="shared" si="0"/>
        <v>20000</v>
      </c>
    </row>
    <row r="32" spans="1:7" ht="12.75" customHeight="1" x14ac:dyDescent="0.25">
      <c r="A32" s="24"/>
      <c r="B32" s="130" t="s">
        <v>82</v>
      </c>
      <c r="C32" s="131" t="s">
        <v>21</v>
      </c>
      <c r="D32" s="127">
        <v>0</v>
      </c>
      <c r="E32" s="131" t="s">
        <v>83</v>
      </c>
      <c r="F32" s="128">
        <v>20000</v>
      </c>
      <c r="G32" s="129">
        <f t="shared" si="0"/>
        <v>0</v>
      </c>
    </row>
    <row r="33" spans="1:7" ht="23.25" customHeight="1" x14ac:dyDescent="0.25">
      <c r="A33" s="24"/>
      <c r="B33" s="130" t="s">
        <v>84</v>
      </c>
      <c r="C33" s="131" t="s">
        <v>21</v>
      </c>
      <c r="D33" s="127">
        <v>0</v>
      </c>
      <c r="E33" s="131" t="s">
        <v>83</v>
      </c>
      <c r="F33" s="128">
        <v>20000</v>
      </c>
      <c r="G33" s="129">
        <f t="shared" si="0"/>
        <v>0</v>
      </c>
    </row>
    <row r="34" spans="1:7" ht="46.5" customHeight="1" x14ac:dyDescent="0.25">
      <c r="A34" s="24"/>
      <c r="B34" s="130" t="s">
        <v>121</v>
      </c>
      <c r="C34" s="131" t="s">
        <v>21</v>
      </c>
      <c r="D34" s="127">
        <v>21</v>
      </c>
      <c r="E34" s="131" t="s">
        <v>85</v>
      </c>
      <c r="F34" s="128">
        <v>20000</v>
      </c>
      <c r="G34" s="129">
        <f t="shared" si="0"/>
        <v>420000</v>
      </c>
    </row>
    <row r="35" spans="1:7" ht="30" customHeight="1" x14ac:dyDescent="0.25">
      <c r="A35" s="24"/>
      <c r="B35" s="130" t="s">
        <v>86</v>
      </c>
      <c r="C35" s="131" t="s">
        <v>21</v>
      </c>
      <c r="D35" s="127">
        <v>1</v>
      </c>
      <c r="E35" s="131" t="s">
        <v>87</v>
      </c>
      <c r="F35" s="128">
        <v>20000</v>
      </c>
      <c r="G35" s="129">
        <f t="shared" si="0"/>
        <v>20000</v>
      </c>
    </row>
    <row r="36" spans="1:7" ht="12.75" customHeight="1" x14ac:dyDescent="0.25">
      <c r="A36" s="24"/>
      <c r="B36" s="130" t="s">
        <v>88</v>
      </c>
      <c r="C36" s="131" t="s">
        <v>21</v>
      </c>
      <c r="D36" s="127">
        <v>4</v>
      </c>
      <c r="E36" s="131" t="s">
        <v>87</v>
      </c>
      <c r="F36" s="128">
        <v>20000</v>
      </c>
      <c r="G36" s="129">
        <f t="shared" si="0"/>
        <v>80000</v>
      </c>
    </row>
    <row r="37" spans="1:7" ht="25.5" customHeight="1" x14ac:dyDescent="0.25">
      <c r="A37" s="24"/>
      <c r="B37" s="130" t="s">
        <v>89</v>
      </c>
      <c r="C37" s="131" t="s">
        <v>21</v>
      </c>
      <c r="D37" s="127">
        <v>0</v>
      </c>
      <c r="E37" s="131" t="s">
        <v>90</v>
      </c>
      <c r="F37" s="128">
        <v>20000</v>
      </c>
      <c r="G37" s="129">
        <f t="shared" si="0"/>
        <v>0</v>
      </c>
    </row>
    <row r="38" spans="1:7" ht="12.75" customHeight="1" x14ac:dyDescent="0.25">
      <c r="A38" s="24"/>
      <c r="B38" s="130" t="s">
        <v>91</v>
      </c>
      <c r="C38" s="131" t="s">
        <v>21</v>
      </c>
      <c r="D38" s="127">
        <v>2</v>
      </c>
      <c r="E38" s="131" t="s">
        <v>92</v>
      </c>
      <c r="F38" s="128">
        <v>20000</v>
      </c>
      <c r="G38" s="129">
        <f t="shared" si="0"/>
        <v>40000</v>
      </c>
    </row>
    <row r="39" spans="1:7" ht="12.75" customHeight="1" x14ac:dyDescent="0.25">
      <c r="A39" s="24"/>
      <c r="B39" s="34" t="s">
        <v>22</v>
      </c>
      <c r="C39" s="35"/>
      <c r="D39" s="35"/>
      <c r="E39" s="35"/>
      <c r="F39" s="36"/>
      <c r="G39" s="37">
        <f>SUM(G21:G38)</f>
        <v>1685000</v>
      </c>
    </row>
    <row r="40" spans="1:7" ht="12" customHeight="1" x14ac:dyDescent="0.25">
      <c r="A40" s="2"/>
      <c r="B40" s="25"/>
      <c r="C40" s="27"/>
      <c r="D40" s="27"/>
      <c r="E40" s="27"/>
      <c r="F40" s="38"/>
      <c r="G40" s="38"/>
    </row>
    <row r="41" spans="1:7" ht="12" customHeight="1" x14ac:dyDescent="0.25">
      <c r="A41" s="5"/>
      <c r="B41" s="39" t="s">
        <v>23</v>
      </c>
      <c r="C41" s="40"/>
      <c r="D41" s="41"/>
      <c r="E41" s="41"/>
      <c r="F41" s="42"/>
      <c r="G41" s="42"/>
    </row>
    <row r="42" spans="1:7" ht="24" customHeight="1" x14ac:dyDescent="0.25">
      <c r="A42" s="5"/>
      <c r="B42" s="43" t="s">
        <v>15</v>
      </c>
      <c r="C42" s="44" t="s">
        <v>16</v>
      </c>
      <c r="D42" s="44" t="s">
        <v>17</v>
      </c>
      <c r="E42" s="43" t="s">
        <v>18</v>
      </c>
      <c r="F42" s="44" t="s">
        <v>19</v>
      </c>
      <c r="G42" s="43" t="s">
        <v>20</v>
      </c>
    </row>
    <row r="43" spans="1:7" ht="12" customHeight="1" x14ac:dyDescent="0.25">
      <c r="A43" s="5"/>
      <c r="B43" s="45"/>
      <c r="C43" s="46"/>
      <c r="D43" s="46"/>
      <c r="E43" s="46"/>
      <c r="F43" s="122"/>
      <c r="G43" s="122"/>
    </row>
    <row r="44" spans="1:7" ht="12" customHeight="1" x14ac:dyDescent="0.25">
      <c r="A44" s="5"/>
      <c r="B44" s="47" t="s">
        <v>24</v>
      </c>
      <c r="C44" s="48"/>
      <c r="D44" s="48"/>
      <c r="E44" s="48"/>
      <c r="F44" s="49"/>
      <c r="G44" s="123">
        <f>SUM(G43)</f>
        <v>0</v>
      </c>
    </row>
    <row r="45" spans="1:7" ht="12" customHeight="1" x14ac:dyDescent="0.25">
      <c r="A45" s="2"/>
      <c r="B45" s="50"/>
      <c r="C45" s="51"/>
      <c r="D45" s="51"/>
      <c r="E45" s="51"/>
      <c r="F45" s="52"/>
      <c r="G45" s="52"/>
    </row>
    <row r="46" spans="1:7" ht="12" customHeight="1" x14ac:dyDescent="0.25">
      <c r="A46" s="5"/>
      <c r="B46" s="39" t="s">
        <v>25</v>
      </c>
      <c r="C46" s="40"/>
      <c r="D46" s="41"/>
      <c r="E46" s="41"/>
      <c r="F46" s="42"/>
      <c r="G46" s="42"/>
    </row>
    <row r="47" spans="1:7" ht="24" customHeight="1" x14ac:dyDescent="0.25">
      <c r="A47" s="5"/>
      <c r="B47" s="53" t="s">
        <v>15</v>
      </c>
      <c r="C47" s="53" t="s">
        <v>16</v>
      </c>
      <c r="D47" s="53" t="s">
        <v>17</v>
      </c>
      <c r="E47" s="53" t="s">
        <v>18</v>
      </c>
      <c r="F47" s="54" t="s">
        <v>19</v>
      </c>
      <c r="G47" s="53" t="s">
        <v>20</v>
      </c>
    </row>
    <row r="48" spans="1:7" ht="12.75" customHeight="1" x14ac:dyDescent="0.25">
      <c r="A48" s="24"/>
      <c r="B48" s="11"/>
      <c r="C48" s="32"/>
      <c r="D48" s="33"/>
      <c r="E48" s="14"/>
      <c r="F48" s="17"/>
      <c r="G48" s="17"/>
    </row>
    <row r="49" spans="1:11" ht="12.75" customHeight="1" x14ac:dyDescent="0.25">
      <c r="A49" s="5"/>
      <c r="B49" s="55" t="s">
        <v>27</v>
      </c>
      <c r="C49" s="56"/>
      <c r="D49" s="56"/>
      <c r="E49" s="56"/>
      <c r="F49" s="57"/>
      <c r="G49" s="58">
        <f>SUM(G48:G48)</f>
        <v>0</v>
      </c>
    </row>
    <row r="50" spans="1:11" ht="12" customHeight="1" x14ac:dyDescent="0.25">
      <c r="A50" s="2"/>
      <c r="B50" s="50"/>
      <c r="C50" s="51"/>
      <c r="D50" s="51"/>
      <c r="E50" s="51"/>
      <c r="F50" s="52"/>
      <c r="G50" s="52"/>
    </row>
    <row r="51" spans="1:11" ht="12" customHeight="1" x14ac:dyDescent="0.25">
      <c r="A51" s="5"/>
      <c r="B51" s="39" t="s">
        <v>28</v>
      </c>
      <c r="C51" s="40"/>
      <c r="D51" s="41"/>
      <c r="E51" s="41"/>
      <c r="F51" s="42"/>
      <c r="G51" s="42"/>
    </row>
    <row r="52" spans="1:11" ht="24" customHeight="1" x14ac:dyDescent="0.25">
      <c r="A52" s="5"/>
      <c r="B52" s="54" t="s">
        <v>29</v>
      </c>
      <c r="C52" s="54" t="s">
        <v>30</v>
      </c>
      <c r="D52" s="54" t="s">
        <v>31</v>
      </c>
      <c r="E52" s="54" t="s">
        <v>18</v>
      </c>
      <c r="F52" s="54" t="s">
        <v>19</v>
      </c>
      <c r="G52" s="54" t="s">
        <v>20</v>
      </c>
      <c r="K52" s="121"/>
    </row>
    <row r="53" spans="1:11" ht="12.75" customHeight="1" x14ac:dyDescent="0.25">
      <c r="A53" s="24"/>
      <c r="B53" s="130" t="s">
        <v>93</v>
      </c>
      <c r="C53" s="132" t="s">
        <v>94</v>
      </c>
      <c r="D53" s="127">
        <v>280</v>
      </c>
      <c r="E53" s="132" t="s">
        <v>95</v>
      </c>
      <c r="F53" s="133">
        <v>70</v>
      </c>
      <c r="G53" s="134">
        <f t="shared" ref="G53:G59" si="1">D53*F53</f>
        <v>19600</v>
      </c>
      <c r="K53" s="121"/>
    </row>
    <row r="54" spans="1:11" ht="12.75" customHeight="1" x14ac:dyDescent="0.25">
      <c r="A54" s="24"/>
      <c r="B54" s="130" t="s">
        <v>96</v>
      </c>
      <c r="C54" s="132" t="s">
        <v>94</v>
      </c>
      <c r="D54" s="127">
        <v>40</v>
      </c>
      <c r="E54" s="132" t="s">
        <v>95</v>
      </c>
      <c r="F54" s="133">
        <v>360</v>
      </c>
      <c r="G54" s="134">
        <f t="shared" si="1"/>
        <v>14400</v>
      </c>
    </row>
    <row r="55" spans="1:11" ht="12.75" customHeight="1" x14ac:dyDescent="0.25">
      <c r="A55" s="24"/>
      <c r="B55" s="135" t="s">
        <v>97</v>
      </c>
      <c r="C55" s="132" t="s">
        <v>32</v>
      </c>
      <c r="D55" s="127">
        <v>40000</v>
      </c>
      <c r="E55" s="132" t="s">
        <v>98</v>
      </c>
      <c r="F55" s="133">
        <v>20</v>
      </c>
      <c r="G55" s="134">
        <f t="shared" si="1"/>
        <v>800000</v>
      </c>
    </row>
    <row r="56" spans="1:11" ht="12.75" customHeight="1" x14ac:dyDescent="0.25">
      <c r="A56" s="24"/>
      <c r="B56" s="135" t="s">
        <v>99</v>
      </c>
      <c r="C56" s="132" t="s">
        <v>32</v>
      </c>
      <c r="D56" s="127">
        <v>3600</v>
      </c>
      <c r="E56" s="132" t="s">
        <v>98</v>
      </c>
      <c r="F56" s="133">
        <v>120</v>
      </c>
      <c r="G56" s="134">
        <f t="shared" si="1"/>
        <v>432000</v>
      </c>
    </row>
    <row r="57" spans="1:11" ht="12.75" customHeight="1" x14ac:dyDescent="0.25">
      <c r="A57" s="24"/>
      <c r="B57" s="135" t="s">
        <v>100</v>
      </c>
      <c r="C57" s="132" t="s">
        <v>101</v>
      </c>
      <c r="D57" s="127">
        <v>120</v>
      </c>
      <c r="E57" s="132" t="s">
        <v>102</v>
      </c>
      <c r="F57" s="133">
        <v>5000</v>
      </c>
      <c r="G57" s="134">
        <f t="shared" si="1"/>
        <v>600000</v>
      </c>
    </row>
    <row r="58" spans="1:11" ht="12.75" customHeight="1" x14ac:dyDescent="0.25">
      <c r="A58" s="24"/>
      <c r="B58" s="135" t="s">
        <v>103</v>
      </c>
      <c r="C58" s="132" t="s">
        <v>101</v>
      </c>
      <c r="D58" s="127">
        <v>20</v>
      </c>
      <c r="E58" s="132" t="s">
        <v>104</v>
      </c>
      <c r="F58" s="133">
        <v>3300</v>
      </c>
      <c r="G58" s="134">
        <f t="shared" si="1"/>
        <v>66000</v>
      </c>
    </row>
    <row r="59" spans="1:11" ht="12.75" customHeight="1" x14ac:dyDescent="0.25">
      <c r="A59" s="24"/>
      <c r="B59" s="135" t="s">
        <v>119</v>
      </c>
      <c r="C59" s="132" t="s">
        <v>105</v>
      </c>
      <c r="D59" s="127">
        <v>1</v>
      </c>
      <c r="E59" s="132" t="s">
        <v>106</v>
      </c>
      <c r="F59" s="133">
        <v>450000</v>
      </c>
      <c r="G59" s="134">
        <f t="shared" si="1"/>
        <v>450000</v>
      </c>
    </row>
    <row r="60" spans="1:11" ht="13.5" customHeight="1" x14ac:dyDescent="0.25">
      <c r="A60" s="5"/>
      <c r="B60" s="59" t="s">
        <v>33</v>
      </c>
      <c r="C60" s="60"/>
      <c r="D60" s="60"/>
      <c r="E60" s="60"/>
      <c r="F60" s="61"/>
      <c r="G60" s="62">
        <f>SUM(G53:G59)</f>
        <v>2382000</v>
      </c>
    </row>
    <row r="61" spans="1:11" ht="12" customHeight="1" x14ac:dyDescent="0.25">
      <c r="A61" s="2"/>
      <c r="B61" s="50"/>
      <c r="C61" s="51"/>
      <c r="D61" s="51"/>
      <c r="E61" s="63"/>
      <c r="F61" s="52"/>
      <c r="G61" s="52"/>
    </row>
    <row r="62" spans="1:11" ht="12" customHeight="1" x14ac:dyDescent="0.25">
      <c r="A62" s="5"/>
      <c r="B62" s="39" t="s">
        <v>34</v>
      </c>
      <c r="C62" s="40"/>
      <c r="D62" s="41"/>
      <c r="E62" s="41"/>
      <c r="F62" s="42"/>
      <c r="G62" s="42"/>
    </row>
    <row r="63" spans="1:11" ht="24" customHeight="1" x14ac:dyDescent="0.25">
      <c r="A63" s="5"/>
      <c r="B63" s="53" t="s">
        <v>35</v>
      </c>
      <c r="C63" s="54" t="s">
        <v>30</v>
      </c>
      <c r="D63" s="54" t="s">
        <v>31</v>
      </c>
      <c r="E63" s="53" t="s">
        <v>18</v>
      </c>
      <c r="F63" s="54" t="s">
        <v>19</v>
      </c>
      <c r="G63" s="53" t="s">
        <v>20</v>
      </c>
    </row>
    <row r="64" spans="1:11" ht="12.75" customHeight="1" x14ac:dyDescent="0.25">
      <c r="A64" s="24"/>
      <c r="B64" s="135" t="s">
        <v>107</v>
      </c>
      <c r="C64" s="131" t="s">
        <v>101</v>
      </c>
      <c r="D64" s="136">
        <v>4</v>
      </c>
      <c r="E64" s="132" t="s">
        <v>108</v>
      </c>
      <c r="F64" s="133">
        <v>7350</v>
      </c>
      <c r="G64" s="134">
        <f>D64*F64</f>
        <v>29400</v>
      </c>
    </row>
    <row r="65" spans="1:7" ht="12.75" customHeight="1" x14ac:dyDescent="0.25">
      <c r="A65" s="80"/>
      <c r="B65" s="135" t="s">
        <v>109</v>
      </c>
      <c r="C65" s="131" t="s">
        <v>101</v>
      </c>
      <c r="D65" s="136">
        <v>0</v>
      </c>
      <c r="E65" s="132" t="s">
        <v>110</v>
      </c>
      <c r="F65" s="133">
        <v>5250</v>
      </c>
      <c r="G65" s="134">
        <f>D65*F65</f>
        <v>0</v>
      </c>
    </row>
    <row r="66" spans="1:7" ht="12.75" customHeight="1" x14ac:dyDescent="0.25">
      <c r="A66" s="80"/>
      <c r="B66" s="135" t="s">
        <v>120</v>
      </c>
      <c r="C66" s="132" t="s">
        <v>101</v>
      </c>
      <c r="D66" s="127">
        <v>5</v>
      </c>
      <c r="E66" s="132" t="s">
        <v>64</v>
      </c>
      <c r="F66" s="133">
        <v>12000</v>
      </c>
      <c r="G66" s="134">
        <f>D66*F66</f>
        <v>60000</v>
      </c>
    </row>
    <row r="67" spans="1:7" ht="12.75" customHeight="1" x14ac:dyDescent="0.25">
      <c r="A67" s="80"/>
      <c r="B67" s="135" t="s">
        <v>111</v>
      </c>
      <c r="C67" s="132" t="s">
        <v>112</v>
      </c>
      <c r="D67" s="127">
        <v>1</v>
      </c>
      <c r="E67" s="132" t="s">
        <v>64</v>
      </c>
      <c r="F67" s="133">
        <v>50000</v>
      </c>
      <c r="G67" s="134">
        <f>D67*F67</f>
        <v>50000</v>
      </c>
    </row>
    <row r="68" spans="1:7" ht="12.75" customHeight="1" x14ac:dyDescent="0.25">
      <c r="A68" s="80"/>
      <c r="B68" s="135" t="s">
        <v>113</v>
      </c>
      <c r="C68" s="132" t="s">
        <v>101</v>
      </c>
      <c r="D68" s="127">
        <v>2</v>
      </c>
      <c r="E68" s="132" t="s">
        <v>64</v>
      </c>
      <c r="F68" s="133">
        <v>55000</v>
      </c>
      <c r="G68" s="134">
        <f>D68*F68</f>
        <v>110000</v>
      </c>
    </row>
    <row r="69" spans="1:7" ht="13.5" customHeight="1" x14ac:dyDescent="0.25">
      <c r="A69" s="5"/>
      <c r="B69" s="64" t="s">
        <v>36</v>
      </c>
      <c r="C69" s="65"/>
      <c r="D69" s="65"/>
      <c r="E69" s="65"/>
      <c r="F69" s="66"/>
      <c r="G69" s="67">
        <f>SUM(G64:G68)</f>
        <v>249400</v>
      </c>
    </row>
    <row r="70" spans="1:7" ht="12" customHeight="1" x14ac:dyDescent="0.25">
      <c r="A70" s="2"/>
      <c r="B70" s="83"/>
      <c r="C70" s="83"/>
      <c r="D70" s="83"/>
      <c r="E70" s="83"/>
      <c r="F70" s="84"/>
      <c r="G70" s="84"/>
    </row>
    <row r="71" spans="1:7" ht="12" customHeight="1" x14ac:dyDescent="0.25">
      <c r="A71" s="80"/>
      <c r="B71" s="85" t="s">
        <v>37</v>
      </c>
      <c r="C71" s="86"/>
      <c r="D71" s="86"/>
      <c r="E71" s="86"/>
      <c r="F71" s="86"/>
      <c r="G71" s="87">
        <f>G39+G44+G49+G60+G69</f>
        <v>4316400</v>
      </c>
    </row>
    <row r="72" spans="1:7" ht="12" customHeight="1" x14ac:dyDescent="0.25">
      <c r="A72" s="80"/>
      <c r="B72" s="88" t="s">
        <v>38</v>
      </c>
      <c r="C72" s="69"/>
      <c r="D72" s="69"/>
      <c r="E72" s="69"/>
      <c r="F72" s="69"/>
      <c r="G72" s="89">
        <f>G71*0.05</f>
        <v>215820</v>
      </c>
    </row>
    <row r="73" spans="1:7" ht="12" customHeight="1" x14ac:dyDescent="0.25">
      <c r="A73" s="80"/>
      <c r="B73" s="90" t="s">
        <v>39</v>
      </c>
      <c r="C73" s="68"/>
      <c r="D73" s="68"/>
      <c r="E73" s="68"/>
      <c r="F73" s="68"/>
      <c r="G73" s="91">
        <f>G72+G71</f>
        <v>4532220</v>
      </c>
    </row>
    <row r="74" spans="1:7" ht="12" customHeight="1" x14ac:dyDescent="0.25">
      <c r="A74" s="80"/>
      <c r="B74" s="88" t="s">
        <v>40</v>
      </c>
      <c r="C74" s="69"/>
      <c r="D74" s="69"/>
      <c r="E74" s="69"/>
      <c r="F74" s="69"/>
      <c r="G74" s="89">
        <f>G12</f>
        <v>5712000</v>
      </c>
    </row>
    <row r="75" spans="1:7" ht="12" customHeight="1" x14ac:dyDescent="0.25">
      <c r="A75" s="80"/>
      <c r="B75" s="92" t="s">
        <v>41</v>
      </c>
      <c r="C75" s="93"/>
      <c r="D75" s="93"/>
      <c r="E75" s="93"/>
      <c r="F75" s="93"/>
      <c r="G75" s="94">
        <f>G74-G73</f>
        <v>1179780</v>
      </c>
    </row>
    <row r="76" spans="1:7" ht="12" customHeight="1" x14ac:dyDescent="0.25">
      <c r="A76" s="80"/>
      <c r="B76" s="81" t="s">
        <v>42</v>
      </c>
      <c r="C76" s="82"/>
      <c r="D76" s="82"/>
      <c r="E76" s="82"/>
      <c r="F76" s="82"/>
      <c r="G76" s="77"/>
    </row>
    <row r="77" spans="1:7" ht="12.75" customHeight="1" thickBot="1" x14ac:dyDescent="0.3">
      <c r="A77" s="80"/>
      <c r="B77" s="95"/>
      <c r="C77" s="82"/>
      <c r="D77" s="82"/>
      <c r="E77" s="82"/>
      <c r="F77" s="82"/>
      <c r="G77" s="77"/>
    </row>
    <row r="78" spans="1:7" ht="12" customHeight="1" x14ac:dyDescent="0.25">
      <c r="A78" s="80"/>
      <c r="B78" s="106" t="s">
        <v>43</v>
      </c>
      <c r="C78" s="107"/>
      <c r="D78" s="107"/>
      <c r="E78" s="107"/>
      <c r="F78" s="108"/>
      <c r="G78" s="77"/>
    </row>
    <row r="79" spans="1:7" ht="12" customHeight="1" x14ac:dyDescent="0.25">
      <c r="A79" s="80"/>
      <c r="B79" s="109" t="s">
        <v>44</v>
      </c>
      <c r="C79" s="79"/>
      <c r="D79" s="79"/>
      <c r="E79" s="79"/>
      <c r="F79" s="110"/>
      <c r="G79" s="77"/>
    </row>
    <row r="80" spans="1:7" ht="12" customHeight="1" x14ac:dyDescent="0.25">
      <c r="A80" s="80"/>
      <c r="B80" s="109" t="s">
        <v>45</v>
      </c>
      <c r="C80" s="79"/>
      <c r="D80" s="79"/>
      <c r="E80" s="79"/>
      <c r="F80" s="110"/>
      <c r="G80" s="77"/>
    </row>
    <row r="81" spans="1:7" ht="12" customHeight="1" x14ac:dyDescent="0.25">
      <c r="A81" s="80"/>
      <c r="B81" s="109" t="s">
        <v>46</v>
      </c>
      <c r="C81" s="79"/>
      <c r="D81" s="79"/>
      <c r="E81" s="79"/>
      <c r="F81" s="110"/>
      <c r="G81" s="77"/>
    </row>
    <row r="82" spans="1:7" ht="12" customHeight="1" x14ac:dyDescent="0.25">
      <c r="A82" s="80"/>
      <c r="B82" s="109" t="s">
        <v>47</v>
      </c>
      <c r="C82" s="79"/>
      <c r="D82" s="79"/>
      <c r="E82" s="79"/>
      <c r="F82" s="110"/>
      <c r="G82" s="77"/>
    </row>
    <row r="83" spans="1:7" ht="12" customHeight="1" x14ac:dyDescent="0.25">
      <c r="A83" s="80"/>
      <c r="B83" s="109" t="s">
        <v>48</v>
      </c>
      <c r="C83" s="79"/>
      <c r="D83" s="79"/>
      <c r="E83" s="79"/>
      <c r="F83" s="110"/>
      <c r="G83" s="77"/>
    </row>
    <row r="84" spans="1:7" ht="12" customHeight="1" x14ac:dyDescent="0.25">
      <c r="A84" s="80"/>
      <c r="B84" s="109" t="s">
        <v>124</v>
      </c>
      <c r="C84" s="79"/>
      <c r="D84" s="79"/>
      <c r="E84" s="79"/>
      <c r="F84" s="110"/>
      <c r="G84" s="77"/>
    </row>
    <row r="85" spans="1:7" ht="12" customHeight="1" x14ac:dyDescent="0.25">
      <c r="A85" s="80"/>
      <c r="B85" s="109" t="s">
        <v>125</v>
      </c>
      <c r="C85" s="79"/>
      <c r="D85" s="79"/>
      <c r="E85" s="79"/>
      <c r="F85" s="110"/>
      <c r="G85" s="77"/>
    </row>
    <row r="86" spans="1:7" ht="12" customHeight="1" x14ac:dyDescent="0.25">
      <c r="A86" s="80"/>
      <c r="B86" s="109" t="s">
        <v>127</v>
      </c>
      <c r="C86" s="79"/>
      <c r="D86" s="79"/>
      <c r="E86" s="79"/>
      <c r="F86" s="110"/>
      <c r="G86" s="77"/>
    </row>
    <row r="87" spans="1:7" ht="12" customHeight="1" x14ac:dyDescent="0.25">
      <c r="A87" s="80"/>
      <c r="B87" s="109" t="s">
        <v>126</v>
      </c>
      <c r="C87" s="79"/>
      <c r="D87" s="79"/>
      <c r="E87" s="79"/>
      <c r="F87" s="110"/>
      <c r="G87" s="77"/>
    </row>
    <row r="88" spans="1:7" ht="12" customHeight="1" thickBot="1" x14ac:dyDescent="0.3">
      <c r="A88" s="80"/>
      <c r="B88" s="111" t="s">
        <v>128</v>
      </c>
      <c r="C88" s="112"/>
      <c r="D88" s="112"/>
      <c r="E88" s="112"/>
      <c r="F88" s="113"/>
      <c r="G88" s="77"/>
    </row>
    <row r="89" spans="1:7" ht="12.75" customHeight="1" thickBot="1" x14ac:dyDescent="0.3">
      <c r="A89" s="80"/>
      <c r="B89" s="104"/>
      <c r="C89" s="79"/>
      <c r="D89" s="79"/>
      <c r="E89" s="79"/>
      <c r="F89" s="79"/>
      <c r="G89" s="77"/>
    </row>
    <row r="90" spans="1:7" ht="15" customHeight="1" thickBot="1" x14ac:dyDescent="0.3">
      <c r="A90" s="80"/>
      <c r="B90" s="149" t="s">
        <v>49</v>
      </c>
      <c r="C90" s="150"/>
      <c r="D90" s="138"/>
      <c r="E90" s="71"/>
      <c r="F90" s="71"/>
      <c r="G90" s="77"/>
    </row>
    <row r="91" spans="1:7" ht="12" customHeight="1" x14ac:dyDescent="0.25">
      <c r="A91" s="80"/>
      <c r="B91" s="97" t="s">
        <v>35</v>
      </c>
      <c r="C91" s="72" t="s">
        <v>115</v>
      </c>
      <c r="D91" s="98" t="s">
        <v>50</v>
      </c>
      <c r="E91" s="79"/>
      <c r="F91" s="79"/>
      <c r="G91" s="77"/>
    </row>
    <row r="92" spans="1:7" ht="12" customHeight="1" x14ac:dyDescent="0.25">
      <c r="A92" s="80"/>
      <c r="B92" s="99" t="s">
        <v>51</v>
      </c>
      <c r="C92" s="73">
        <f>G39</f>
        <v>1685000</v>
      </c>
      <c r="D92" s="100">
        <f>(C92/C98)</f>
        <v>0.37178248187422497</v>
      </c>
      <c r="E92" s="79"/>
      <c r="F92" s="79"/>
      <c r="G92" s="77"/>
    </row>
    <row r="93" spans="1:7" ht="12" customHeight="1" x14ac:dyDescent="0.25">
      <c r="A93" s="80"/>
      <c r="B93" s="99" t="s">
        <v>52</v>
      </c>
      <c r="C93" s="73">
        <f>G44</f>
        <v>0</v>
      </c>
      <c r="D93" s="100">
        <v>0</v>
      </c>
      <c r="E93" s="79"/>
      <c r="F93" s="79"/>
      <c r="G93" s="77"/>
    </row>
    <row r="94" spans="1:7" ht="12" customHeight="1" x14ac:dyDescent="0.25">
      <c r="A94" s="80"/>
      <c r="B94" s="99" t="s">
        <v>53</v>
      </c>
      <c r="C94" s="73">
        <f>G49</f>
        <v>0</v>
      </c>
      <c r="D94" s="100">
        <f>(C94/C98)</f>
        <v>0</v>
      </c>
      <c r="E94" s="79"/>
      <c r="F94" s="79"/>
      <c r="G94" s="77"/>
    </row>
    <row r="95" spans="1:7" ht="12" customHeight="1" x14ac:dyDescent="0.25">
      <c r="A95" s="80"/>
      <c r="B95" s="99" t="s">
        <v>29</v>
      </c>
      <c r="C95" s="73">
        <f>G60</f>
        <v>2382000</v>
      </c>
      <c r="D95" s="100">
        <f>(C95/C98)</f>
        <v>0.52557025034089255</v>
      </c>
      <c r="E95" s="71"/>
      <c r="F95" s="71"/>
      <c r="G95" s="77"/>
    </row>
    <row r="96" spans="1:7" ht="12" customHeight="1" x14ac:dyDescent="0.25">
      <c r="A96" s="80"/>
      <c r="B96" s="99" t="s">
        <v>54</v>
      </c>
      <c r="C96" s="74">
        <f>G69</f>
        <v>249400</v>
      </c>
      <c r="D96" s="100">
        <f>(C96/C98)</f>
        <v>5.5028220165834842E-2</v>
      </c>
      <c r="E96" s="76"/>
      <c r="F96" s="76"/>
      <c r="G96" s="77"/>
    </row>
    <row r="97" spans="1:7" ht="12" customHeight="1" x14ac:dyDescent="0.25">
      <c r="A97" s="80"/>
      <c r="B97" s="99" t="s">
        <v>55</v>
      </c>
      <c r="C97" s="74">
        <f>G72</f>
        <v>215820</v>
      </c>
      <c r="D97" s="100">
        <f>(C97/C98)</f>
        <v>4.7619047619047616E-2</v>
      </c>
      <c r="E97" s="76"/>
      <c r="F97" s="76"/>
      <c r="G97" s="77"/>
    </row>
    <row r="98" spans="1:7" ht="12.75" customHeight="1" thickBot="1" x14ac:dyDescent="0.3">
      <c r="A98" s="80"/>
      <c r="B98" s="101" t="s">
        <v>56</v>
      </c>
      <c r="C98" s="102">
        <f>SUM(C92:C97)</f>
        <v>4532220</v>
      </c>
      <c r="D98" s="103">
        <f>SUM(D92:D97)</f>
        <v>1</v>
      </c>
      <c r="E98" s="76"/>
      <c r="F98" s="76"/>
      <c r="G98" s="77"/>
    </row>
    <row r="99" spans="1:7" ht="12" customHeight="1" x14ac:dyDescent="0.25">
      <c r="A99" s="80"/>
      <c r="B99" s="95"/>
      <c r="C99" s="82"/>
      <c r="D99" s="82"/>
      <c r="E99" s="82"/>
      <c r="F99" s="82"/>
      <c r="G99" s="77"/>
    </row>
    <row r="100" spans="1:7" ht="12.75" customHeight="1" x14ac:dyDescent="0.25">
      <c r="A100" s="80"/>
      <c r="B100" s="96"/>
      <c r="C100" s="82"/>
      <c r="D100" s="82"/>
      <c r="E100" s="82"/>
      <c r="F100" s="82"/>
      <c r="G100" s="77"/>
    </row>
    <row r="101" spans="1:7" ht="12" customHeight="1" thickBot="1" x14ac:dyDescent="0.3">
      <c r="A101" s="70"/>
      <c r="B101" s="115"/>
      <c r="C101" s="116" t="s">
        <v>117</v>
      </c>
      <c r="D101" s="117"/>
      <c r="E101" s="118"/>
      <c r="F101" s="75"/>
      <c r="G101" s="77"/>
    </row>
    <row r="102" spans="1:7" ht="12" customHeight="1" x14ac:dyDescent="0.25">
      <c r="A102" s="80"/>
      <c r="B102" s="119" t="s">
        <v>116</v>
      </c>
      <c r="C102" s="139">
        <v>3500</v>
      </c>
      <c r="D102" s="139">
        <v>3750</v>
      </c>
      <c r="E102" s="140">
        <v>4000</v>
      </c>
      <c r="F102" s="114"/>
      <c r="G102" s="78"/>
    </row>
    <row r="103" spans="1:7" ht="12.75" customHeight="1" thickBot="1" x14ac:dyDescent="0.3">
      <c r="A103" s="80"/>
      <c r="B103" s="101" t="s">
        <v>118</v>
      </c>
      <c r="C103" s="102">
        <f>(G73/C102)</f>
        <v>1294.92</v>
      </c>
      <c r="D103" s="102">
        <f>(G73/D102)</f>
        <v>1208.5920000000001</v>
      </c>
      <c r="E103" s="120">
        <f>(G73/E102)</f>
        <v>1133.0550000000001</v>
      </c>
      <c r="F103" s="114"/>
      <c r="G103" s="78"/>
    </row>
    <row r="104" spans="1:7" ht="15.6" customHeight="1" x14ac:dyDescent="0.25">
      <c r="A104" s="80"/>
      <c r="B104" s="105" t="s">
        <v>57</v>
      </c>
      <c r="C104" s="79"/>
      <c r="D104" s="79"/>
      <c r="E104" s="79"/>
      <c r="F104" s="79"/>
      <c r="G104" s="79"/>
    </row>
  </sheetData>
  <mergeCells count="8">
    <mergeCell ref="E9:F9"/>
    <mergeCell ref="E14:F14"/>
    <mergeCell ref="E15:F15"/>
    <mergeCell ref="B17:G17"/>
    <mergeCell ref="B90:C90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 Carne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dcterms:created xsi:type="dcterms:W3CDTF">2020-11-27T12:49:26Z</dcterms:created>
  <dcterms:modified xsi:type="dcterms:W3CDTF">2021-04-05T13:44:29Z</dcterms:modified>
</cp:coreProperties>
</file>