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de Area de  Pitrufquen\"/>
    </mc:Choice>
  </mc:AlternateContent>
  <bookViews>
    <workbookView xWindow="0" yWindow="0" windowWidth="20490" windowHeight="7155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2" i="1" l="1"/>
  <c r="G51" i="1"/>
  <c r="G32" i="1"/>
  <c r="G47" i="1"/>
  <c r="G49" i="1" l="1"/>
  <c r="G46" i="1"/>
  <c r="G45" i="1" l="1"/>
  <c r="G44" i="1"/>
  <c r="G48" i="1"/>
  <c r="G42" i="1" l="1"/>
  <c r="G39" i="1"/>
  <c r="C83" i="1" l="1"/>
  <c r="D80" i="1" s="1"/>
  <c r="G58" i="1"/>
  <c r="G41" i="1"/>
  <c r="G38" i="1"/>
  <c r="G31" i="1"/>
  <c r="G21" i="1"/>
  <c r="G12" i="1"/>
  <c r="G63" i="1" s="1"/>
  <c r="D77" i="1" l="1"/>
  <c r="D81" i="1"/>
  <c r="D82" i="1"/>
  <c r="G22" i="1"/>
  <c r="D79" i="1"/>
  <c r="G53" i="1"/>
  <c r="G33" i="1"/>
  <c r="D83" i="1" l="1"/>
  <c r="G60" i="1"/>
  <c r="G61" i="1" s="1"/>
  <c r="G62" i="1" s="1"/>
  <c r="D88" i="1" l="1"/>
  <c r="G64" i="1"/>
  <c r="C88" i="1"/>
  <c r="E88" i="1"/>
</calcChain>
</file>

<file path=xl/sharedStrings.xml><?xml version="1.0" encoding="utf-8"?>
<sst xmlns="http://schemas.openxmlformats.org/spreadsheetml/2006/main" count="144" uniqueCount="109">
  <si>
    <t>RUBRO O CULTIVO</t>
  </si>
  <si>
    <t>BOVINOS</t>
  </si>
  <si>
    <t>RENDIMIENTO (Kg carne/Há.)</t>
  </si>
  <si>
    <t>RAZA</t>
  </si>
  <si>
    <t>CLAVEL, ANGUS ROJO, MESTIZOS</t>
  </si>
  <si>
    <t>FECHA ESTIMADA  PRECIO VENTA</t>
  </si>
  <si>
    <t>Abril de 2022</t>
  </si>
  <si>
    <t>NIVEL TECNOLÓGICO</t>
  </si>
  <si>
    <t>Medio</t>
  </si>
  <si>
    <t>PRECIO ESPERADO ($/qqm)</t>
  </si>
  <si>
    <t>REGIÓN</t>
  </si>
  <si>
    <t>Araucanía</t>
  </si>
  <si>
    <t>INGRESO ESPERADO, con IVA ($)</t>
  </si>
  <si>
    <t>AGENCIA DE ÁREA</t>
  </si>
  <si>
    <t>Pitrufquen</t>
  </si>
  <si>
    <t>DESTINO PRODUCCION</t>
  </si>
  <si>
    <t>Feria, Mercado Local</t>
  </si>
  <si>
    <t>COMUNA/LOCALIDAD</t>
  </si>
  <si>
    <t>Todas la comunas del Área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</si>
  <si>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</si>
  <si>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</si>
  <si>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</si>
  <si>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</si>
  <si>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</si>
  <si>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</si>
  <si>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</si>
  <si>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</si>
  <si>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</si>
  <si>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</si>
  <si>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</si>
  <si>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</si>
  <si>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CUIDADOS REBAÑO</t>
  </si>
  <si>
    <t>JH</t>
  </si>
  <si>
    <t>Abril-Abril</t>
  </si>
  <si>
    <t>Subtotal Jornadas Hombre</t>
  </si>
  <si>
    <t>JORNADAS ANIMAL</t>
  </si>
  <si>
    <t>Subtotal Jornadas Animal</t>
  </si>
  <si>
    <t>MAQUINARIA</t>
  </si>
  <si>
    <t>Aplicar Fertilizante</t>
  </si>
  <si>
    <t>JM</t>
  </si>
  <si>
    <t>Mayo y Agosto</t>
  </si>
  <si>
    <t>Aplicación Insecticida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</si>
  <si>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</si>
  <si>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</si>
  <si>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</si>
  <si>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</si>
  <si>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</si>
  <si>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</si>
  <si>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</si>
  <si>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</si>
  <si>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</si>
  <si>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Agosto-Septiembre</t>
  </si>
  <si>
    <t>SFT</t>
  </si>
  <si>
    <t>ALIMENTACION</t>
  </si>
  <si>
    <t>Fardos</t>
  </si>
  <si>
    <t>Un</t>
  </si>
  <si>
    <t>Mayo-Septiembre</t>
  </si>
  <si>
    <t>Pradera Suplementaria</t>
  </si>
  <si>
    <t>ha</t>
  </si>
  <si>
    <t>Julio-Septiembre</t>
  </si>
  <si>
    <t>SANIDAD</t>
  </si>
  <si>
    <t>Anticlostridiales</t>
  </si>
  <si>
    <t>Dósis</t>
  </si>
  <si>
    <t>Abril y Octubre</t>
  </si>
  <si>
    <t>Antiparasitario</t>
  </si>
  <si>
    <t>Vitamina ADE</t>
  </si>
  <si>
    <t>Arete Insecticida</t>
  </si>
  <si>
    <t>Diciembre-Enero</t>
  </si>
  <si>
    <t>DIIO</t>
  </si>
  <si>
    <t>Otoño o Primavera</t>
  </si>
  <si>
    <t>Insumos Castración</t>
  </si>
  <si>
    <t>Noviembre</t>
  </si>
  <si>
    <t>INSECTICIDA</t>
  </si>
  <si>
    <t>Zero</t>
  </si>
  <si>
    <t>Lt</t>
  </si>
  <si>
    <t>Inseminación</t>
  </si>
  <si>
    <t>Octubre-Noviembre</t>
  </si>
  <si>
    <t>Subtotal Insumos</t>
  </si>
  <si>
    <t>OTROS</t>
  </si>
  <si>
    <t>Item</t>
  </si>
  <si>
    <t>Mantención Cercos</t>
  </si>
  <si>
    <t>Noviembre-Enero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</si>
  <si>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</si>
  <si>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</si>
  <si>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</si>
  <si>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</si>
  <si>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</si>
  <si>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</si>
  <si>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</si>
  <si>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</si>
  <si>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</si>
  <si>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</si>
  <si>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</si>
  <si>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</si>
  <si>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</si>
  <si>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</si>
  <si>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</si>
  <si>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</si>
  <si>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</si>
  <si>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</si>
  <si>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</si>
  <si>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</si>
  <si>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</si>
  <si>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</si>
  <si>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</si>
  <si>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</si>
  <si>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(Kg. carne/hà)</t>
  </si>
  <si>
    <t>Costo unitario ($/Kg.)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</si>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</sst>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0" fillId="2" borderId="21" xfId="0" applyFont="1" applyFill="1" applyBorder="1" applyAlignment="1"/>
    <xf numFmtId="0" fontId="10" fillId="6" borderId="23" xfId="0" applyFont="1" applyFill="1" applyBorder="1" applyAlignment="1"/>
    <xf numFmtId="49" fontId="8" fillId="7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7" borderId="34" xfId="0" applyNumberFormat="1" applyFont="1" applyFill="1" applyBorder="1" applyAlignment="1">
      <alignment vertical="center"/>
    </xf>
    <xf numFmtId="49" fontId="10" fillId="7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7" borderId="38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9" fontId="8" fillId="7" borderId="40" xfId="0" applyNumberFormat="1" applyFont="1" applyFill="1" applyBorder="1" applyAlignment="1">
      <alignment vertical="center"/>
    </xf>
    <xf numFmtId="0" fontId="10" fillId="8" borderId="43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6" borderId="23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0" fontId="5" fillId="8" borderId="23" xfId="0" applyFont="1" applyFill="1" applyBorder="1" applyAlignment="1">
      <alignment vertical="center"/>
    </xf>
    <xf numFmtId="0" fontId="5" fillId="8" borderId="52" xfId="0" applyFont="1" applyFill="1" applyBorder="1" applyAlignment="1">
      <alignment vertical="center"/>
    </xf>
    <xf numFmtId="49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0" fontId="8" fillId="7" borderId="55" xfId="0" applyNumberFormat="1" applyFont="1" applyFill="1" applyBorder="1" applyAlignment="1">
      <alignment vertical="center"/>
    </xf>
    <xf numFmtId="165" fontId="8" fillId="7" borderId="40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12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49" fontId="13" fillId="8" borderId="41" xfId="0" applyNumberFormat="1" applyFont="1" applyFill="1" applyBorder="1" applyAlignment="1">
      <alignment vertical="center"/>
    </xf>
    <xf numFmtId="0" fontId="8" fillId="8" borderId="42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3" fillId="3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left"/>
    </xf>
    <xf numFmtId="49" fontId="2" fillId="2" borderId="56" xfId="0" applyNumberFormat="1" applyFont="1" applyFill="1" applyBorder="1" applyAlignment="1">
      <alignment horizontal="left"/>
    </xf>
    <xf numFmtId="0" fontId="2" fillId="2" borderId="56" xfId="0" applyFont="1" applyFill="1" applyBorder="1" applyAlignment="1">
      <alignment horizontal="left"/>
    </xf>
    <xf numFmtId="3" fontId="2" fillId="2" borderId="56" xfId="0" applyNumberFormat="1" applyFont="1" applyFill="1" applyBorder="1" applyAlignment="1">
      <alignment horizontal="left"/>
    </xf>
    <xf numFmtId="49" fontId="12" fillId="2" borderId="56" xfId="0" applyNumberFormat="1" applyFont="1" applyFill="1" applyBorder="1" applyAlignment="1">
      <alignment horizontal="left"/>
    </xf>
    <xf numFmtId="49" fontId="2" fillId="2" borderId="19" xfId="0" applyNumberFormat="1" applyFont="1" applyFill="1" applyBorder="1" applyAlignment="1">
      <alignment horizontal="left"/>
    </xf>
    <xf numFmtId="0" fontId="2" fillId="2" borderId="19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left"/>
    </xf>
    <xf numFmtId="49" fontId="3" fillId="3" borderId="20" xfId="0" applyNumberFormat="1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3" fontId="3" fillId="3" borderId="20" xfId="0" applyNumberFormat="1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3" fontId="2" fillId="2" borderId="26" xfId="0" applyNumberFormat="1" applyFont="1" applyFill="1" applyBorder="1" applyAlignment="1">
      <alignment horizontal="left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164" fontId="1" fillId="3" borderId="31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64" fontId="1" fillId="5" borderId="31" xfId="0" applyNumberFormat="1" applyFont="1" applyFill="1" applyBorder="1" applyAlignment="1">
      <alignment horizontal="left" vertical="center"/>
    </xf>
    <xf numFmtId="49" fontId="1" fillId="5" borderId="32" xfId="0" applyNumberFormat="1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164" fontId="1" fillId="5" borderId="3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333375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B9" sqref="B9:G6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" style="1" customWidth="1"/>
    <col min="3" max="3" width="21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6" t="s">
        <v>0</v>
      </c>
      <c r="C9" s="57" t="s">
        <v>1</v>
      </c>
      <c r="D9" s="58"/>
      <c r="E9" s="59" t="s">
        <v>2</v>
      </c>
      <c r="F9" s="60"/>
      <c r="G9" s="61">
        <v>800</v>
      </c>
    </row>
    <row r="10" spans="1:7" ht="38.25" customHeight="1" x14ac:dyDescent="0.25">
      <c r="A10" s="5"/>
      <c r="B10" s="62" t="s">
        <v>3</v>
      </c>
      <c r="C10" s="63" t="s">
        <v>4</v>
      </c>
      <c r="D10" s="58"/>
      <c r="E10" s="64" t="s">
        <v>5</v>
      </c>
      <c r="F10" s="65"/>
      <c r="G10" s="57" t="s">
        <v>6</v>
      </c>
    </row>
    <row r="11" spans="1:7" ht="18" customHeight="1" x14ac:dyDescent="0.25">
      <c r="A11" s="5"/>
      <c r="B11" s="62" t="s">
        <v>7</v>
      </c>
      <c r="C11" s="57" t="s">
        <v>8</v>
      </c>
      <c r="D11" s="58"/>
      <c r="E11" s="64" t="s">
        <v>9</v>
      </c>
      <c r="F11" s="65"/>
      <c r="G11" s="61">
        <v>1200</v>
      </c>
    </row>
    <row r="12" spans="1:7" ht="11.25" customHeight="1" x14ac:dyDescent="0.25">
      <c r="A12" s="5"/>
      <c r="B12" s="62" t="s">
        <v>10</v>
      </c>
      <c r="C12" s="66" t="s">
        <v>11</v>
      </c>
      <c r="D12" s="58"/>
      <c r="E12" s="57" t="s">
        <v>12</v>
      </c>
      <c r="F12" s="67"/>
      <c r="G12" s="68">
        <f>(G9*G11)</f>
        <v>960000</v>
      </c>
    </row>
    <row r="13" spans="1:7" ht="11.25" customHeight="1" x14ac:dyDescent="0.25">
      <c r="A13" s="5"/>
      <c r="B13" s="62" t="s">
        <v>13</v>
      </c>
      <c r="C13" s="57" t="s">
        <v>14</v>
      </c>
      <c r="D13" s="58"/>
      <c r="E13" s="64" t="s">
        <v>15</v>
      </c>
      <c r="F13" s="65"/>
      <c r="G13" s="57" t="s">
        <v>16</v>
      </c>
    </row>
    <row r="14" spans="1:7" ht="13.5" customHeight="1" x14ac:dyDescent="0.25">
      <c r="A14" s="5"/>
      <c r="B14" s="62" t="s">
        <v>17</v>
      </c>
      <c r="C14" s="57" t="s">
        <v>18</v>
      </c>
      <c r="D14" s="58"/>
      <c r="E14" s="64" t="s">
        <v>19</v>
      </c>
      <c r="F14" s="65"/>
      <c r="G14" s="57" t="s">
        <v>6</v>
      </c>
    </row>
    <row r="15" spans="1:7" ht="25.5" customHeight="1" x14ac:dyDescent="0.25">
      <c r="A15" s="5"/>
      <c r="B15" s="62" t="s">
        <v>20</v>
      </c>
      <c r="C15" s="69">
        <v>44166</v>
      </c>
      <c r="D15" s="58"/>
      <c r="E15" s="70" t="s">
        <v>21</v>
      </c>
      <c r="F15" s="71"/>
      <c r="G15" s="66" t="s">
        <v>22</v>
      </c>
    </row>
    <row r="16" spans="1:7" ht="12" customHeight="1" x14ac:dyDescent="0.25">
      <c r="A16" s="2"/>
      <c r="B16" s="72"/>
      <c r="C16" s="73"/>
      <c r="D16" s="74"/>
      <c r="E16" s="75"/>
      <c r="F16" s="75"/>
      <c r="G16" s="76"/>
    </row>
    <row r="17" spans="1:7" ht="12" customHeight="1" x14ac:dyDescent="0.25">
      <c r="A17" s="6"/>
      <c r="B17" s="77" t="s">
        <v>23</v>
      </c>
      <c r="C17" s="78"/>
      <c r="D17" s="78"/>
      <c r="E17" s="78"/>
      <c r="F17" s="78"/>
      <c r="G17" s="78"/>
    </row>
    <row r="18" spans="1:7" ht="12" customHeight="1" x14ac:dyDescent="0.25">
      <c r="A18" s="2"/>
      <c r="B18" s="79"/>
      <c r="C18" s="7"/>
      <c r="D18" s="7"/>
      <c r="E18" s="7"/>
      <c r="F18" s="7"/>
      <c r="G18" s="7"/>
    </row>
    <row r="19" spans="1:7" ht="12" customHeight="1" x14ac:dyDescent="0.25">
      <c r="A19" s="5"/>
      <c r="B19" s="80" t="s">
        <v>24</v>
      </c>
      <c r="C19" s="81"/>
      <c r="D19" s="82"/>
      <c r="E19" s="82"/>
      <c r="F19" s="82"/>
      <c r="G19" s="82"/>
    </row>
    <row r="20" spans="1:7" ht="24" customHeight="1" x14ac:dyDescent="0.25">
      <c r="A20" s="6"/>
      <c r="B20" s="83" t="s">
        <v>25</v>
      </c>
      <c r="C20" s="83" t="s">
        <v>26</v>
      </c>
      <c r="D20" s="83" t="s">
        <v>27</v>
      </c>
      <c r="E20" s="83" t="s">
        <v>28</v>
      </c>
      <c r="F20" s="83" t="s">
        <v>29</v>
      </c>
      <c r="G20" s="83" t="s">
        <v>30</v>
      </c>
    </row>
    <row r="21" spans="1:7" ht="12.75" customHeight="1" x14ac:dyDescent="0.25">
      <c r="A21" s="6"/>
      <c r="B21" s="66" t="s">
        <v>31</v>
      </c>
      <c r="C21" s="66" t="s">
        <v>32</v>
      </c>
      <c r="D21" s="84">
        <v>3.6</v>
      </c>
      <c r="E21" s="66" t="s">
        <v>33</v>
      </c>
      <c r="F21" s="68">
        <v>16000</v>
      </c>
      <c r="G21" s="68">
        <f>(D21*F21)</f>
        <v>57600</v>
      </c>
    </row>
    <row r="22" spans="1:7" ht="12.75" customHeight="1" x14ac:dyDescent="0.25">
      <c r="A22" s="6"/>
      <c r="B22" s="85" t="s">
        <v>34</v>
      </c>
      <c r="C22" s="86"/>
      <c r="D22" s="86"/>
      <c r="E22" s="86"/>
      <c r="F22" s="86"/>
      <c r="G22" s="87">
        <f>SUM(G21:G21)</f>
        <v>57600</v>
      </c>
    </row>
    <row r="23" spans="1:7" ht="12" customHeight="1" x14ac:dyDescent="0.25">
      <c r="A23" s="2"/>
      <c r="B23" s="79"/>
      <c r="C23" s="7"/>
      <c r="D23" s="7"/>
      <c r="E23" s="7"/>
      <c r="F23" s="88"/>
      <c r="G23" s="88"/>
    </row>
    <row r="24" spans="1:7" ht="12" customHeight="1" x14ac:dyDescent="0.25">
      <c r="A24" s="5"/>
      <c r="B24" s="89" t="s">
        <v>35</v>
      </c>
      <c r="C24" s="90"/>
      <c r="D24" s="91"/>
      <c r="E24" s="91"/>
      <c r="F24" s="91"/>
      <c r="G24" s="91"/>
    </row>
    <row r="25" spans="1:7" ht="24" customHeight="1" x14ac:dyDescent="0.25">
      <c r="A25" s="5"/>
      <c r="B25" s="92" t="s">
        <v>25</v>
      </c>
      <c r="C25" s="93" t="s">
        <v>26</v>
      </c>
      <c r="D25" s="93" t="s">
        <v>27</v>
      </c>
      <c r="E25" s="92" t="s">
        <v>28</v>
      </c>
      <c r="F25" s="93" t="s">
        <v>29</v>
      </c>
      <c r="G25" s="92" t="s">
        <v>30</v>
      </c>
    </row>
    <row r="26" spans="1:7" ht="12" customHeight="1" x14ac:dyDescent="0.25">
      <c r="A26" s="5"/>
      <c r="B26" s="94"/>
      <c r="C26" s="94"/>
      <c r="D26" s="94"/>
      <c r="E26" s="94"/>
      <c r="F26" s="94"/>
      <c r="G26" s="94"/>
    </row>
    <row r="27" spans="1:7" ht="12" customHeight="1" x14ac:dyDescent="0.25">
      <c r="A27" s="5"/>
      <c r="B27" s="95" t="s">
        <v>36</v>
      </c>
      <c r="C27" s="96"/>
      <c r="D27" s="96"/>
      <c r="E27" s="96"/>
      <c r="F27" s="96"/>
      <c r="G27" s="96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5"/>
      <c r="B29" s="89" t="s">
        <v>37</v>
      </c>
      <c r="C29" s="90"/>
      <c r="D29" s="91"/>
      <c r="E29" s="91"/>
      <c r="F29" s="91"/>
      <c r="G29" s="91"/>
    </row>
    <row r="30" spans="1:7" ht="24" customHeight="1" x14ac:dyDescent="0.25">
      <c r="A30" s="5"/>
      <c r="B30" s="100" t="s">
        <v>25</v>
      </c>
      <c r="C30" s="100" t="s">
        <v>26</v>
      </c>
      <c r="D30" s="100" t="s">
        <v>27</v>
      </c>
      <c r="E30" s="100" t="s">
        <v>28</v>
      </c>
      <c r="F30" s="101" t="s">
        <v>29</v>
      </c>
      <c r="G30" s="100" t="s">
        <v>30</v>
      </c>
    </row>
    <row r="31" spans="1:7" ht="12.75" customHeight="1" x14ac:dyDescent="0.25">
      <c r="A31" s="6"/>
      <c r="B31" s="66" t="s">
        <v>38</v>
      </c>
      <c r="C31" s="66" t="s">
        <v>39</v>
      </c>
      <c r="D31" s="84">
        <v>0.2</v>
      </c>
      <c r="E31" s="66" t="s">
        <v>40</v>
      </c>
      <c r="F31" s="68">
        <v>140000</v>
      </c>
      <c r="G31" s="68">
        <f t="shared" ref="G31" si="0">(D31*F31)</f>
        <v>28000</v>
      </c>
    </row>
    <row r="32" spans="1:7" ht="12.75" customHeight="1" x14ac:dyDescent="0.25">
      <c r="A32" s="6"/>
      <c r="B32" s="66" t="s">
        <v>41</v>
      </c>
      <c r="C32" s="66" t="s">
        <v>39</v>
      </c>
      <c r="D32" s="84">
        <v>0.1</v>
      </c>
      <c r="E32" s="66" t="s">
        <v>42</v>
      </c>
      <c r="F32" s="68">
        <v>140000</v>
      </c>
      <c r="G32" s="68">
        <f>D32*F32</f>
        <v>14000</v>
      </c>
    </row>
    <row r="33" spans="1:11" ht="12.75" customHeight="1" x14ac:dyDescent="0.25">
      <c r="A33" s="5"/>
      <c r="B33" s="95" t="s">
        <v>43</v>
      </c>
      <c r="C33" s="96"/>
      <c r="D33" s="96"/>
      <c r="E33" s="96"/>
      <c r="F33" s="96"/>
      <c r="G33" s="102">
        <f>SUM(G31:G32)</f>
        <v>42000</v>
      </c>
    </row>
    <row r="34" spans="1:11" ht="12" customHeight="1" x14ac:dyDescent="0.25">
      <c r="A34" s="2"/>
      <c r="B34" s="97"/>
      <c r="C34" s="98"/>
      <c r="D34" s="98"/>
      <c r="E34" s="98"/>
      <c r="F34" s="99"/>
      <c r="G34" s="99"/>
    </row>
    <row r="35" spans="1:11" ht="12" customHeight="1" x14ac:dyDescent="0.25">
      <c r="A35" s="5"/>
      <c r="B35" s="89" t="s">
        <v>44</v>
      </c>
      <c r="C35" s="90"/>
      <c r="D35" s="91"/>
      <c r="E35" s="91"/>
      <c r="F35" s="91"/>
      <c r="G35" s="91"/>
    </row>
    <row r="36" spans="1:11" ht="24" customHeight="1" x14ac:dyDescent="0.25">
      <c r="A36" s="5"/>
      <c r="B36" s="101" t="s">
        <v>45</v>
      </c>
      <c r="C36" s="101" t="s">
        <v>46</v>
      </c>
      <c r="D36" s="101" t="s">
        <v>47</v>
      </c>
      <c r="E36" s="101" t="s">
        <v>28</v>
      </c>
      <c r="F36" s="101" t="s">
        <v>29</v>
      </c>
      <c r="G36" s="101" t="s">
        <v>30</v>
      </c>
      <c r="K36" s="51"/>
    </row>
    <row r="37" spans="1:11" ht="12.75" customHeight="1" x14ac:dyDescent="0.25">
      <c r="A37" s="6"/>
      <c r="B37" s="52" t="s">
        <v>48</v>
      </c>
      <c r="C37" s="53"/>
      <c r="D37" s="53"/>
      <c r="E37" s="53"/>
      <c r="F37" s="53"/>
      <c r="G37" s="53"/>
      <c r="K37" s="51"/>
    </row>
    <row r="38" spans="1:11" ht="12.75" customHeight="1" x14ac:dyDescent="0.25">
      <c r="A38" s="6"/>
      <c r="B38" s="57" t="s">
        <v>49</v>
      </c>
      <c r="C38" s="57" t="s">
        <v>50</v>
      </c>
      <c r="D38" s="103">
        <v>100</v>
      </c>
      <c r="E38" s="57" t="s">
        <v>51</v>
      </c>
      <c r="F38" s="61">
        <v>425</v>
      </c>
      <c r="G38" s="61">
        <f>(D38*F38)</f>
        <v>42500</v>
      </c>
    </row>
    <row r="39" spans="1:11" ht="12.75" customHeight="1" x14ac:dyDescent="0.25">
      <c r="A39" s="6"/>
      <c r="B39" s="57" t="s">
        <v>52</v>
      </c>
      <c r="C39" s="67" t="s">
        <v>50</v>
      </c>
      <c r="D39" s="67">
        <v>100</v>
      </c>
      <c r="E39" s="67" t="s">
        <v>42</v>
      </c>
      <c r="F39" s="61">
        <v>420</v>
      </c>
      <c r="G39" s="61">
        <f>D39*F39</f>
        <v>42000</v>
      </c>
    </row>
    <row r="40" spans="1:11" ht="12.75" customHeight="1" x14ac:dyDescent="0.25">
      <c r="A40" s="6"/>
      <c r="B40" s="104" t="s">
        <v>53</v>
      </c>
      <c r="C40" s="57"/>
      <c r="D40" s="103"/>
      <c r="E40" s="57"/>
      <c r="F40" s="61"/>
      <c r="G40" s="61"/>
    </row>
    <row r="41" spans="1:11" ht="12.75" customHeight="1" x14ac:dyDescent="0.25">
      <c r="A41" s="6"/>
      <c r="B41" s="57" t="s">
        <v>54</v>
      </c>
      <c r="C41" s="57" t="s">
        <v>55</v>
      </c>
      <c r="D41" s="103">
        <v>25</v>
      </c>
      <c r="E41" s="57" t="s">
        <v>56</v>
      </c>
      <c r="F41" s="61">
        <v>2000</v>
      </c>
      <c r="G41" s="61">
        <f>(D41*F41)</f>
        <v>50000</v>
      </c>
    </row>
    <row r="42" spans="1:11" ht="12.75" customHeight="1" x14ac:dyDescent="0.25">
      <c r="A42" s="6"/>
      <c r="B42" s="57" t="s">
        <v>57</v>
      </c>
      <c r="C42" s="67" t="s">
        <v>58</v>
      </c>
      <c r="D42" s="67">
        <v>0.2</v>
      </c>
      <c r="E42" s="67" t="s">
        <v>59</v>
      </c>
      <c r="F42" s="61">
        <v>500000</v>
      </c>
      <c r="G42" s="61">
        <f>D42*F42</f>
        <v>100000</v>
      </c>
    </row>
    <row r="43" spans="1:11" ht="12.75" customHeight="1" x14ac:dyDescent="0.25">
      <c r="A43" s="6"/>
      <c r="B43" s="104" t="s">
        <v>60</v>
      </c>
      <c r="C43" s="57"/>
      <c r="D43" s="103"/>
      <c r="E43" s="57"/>
      <c r="F43" s="61"/>
      <c r="G43" s="61"/>
    </row>
    <row r="44" spans="1:11" ht="12.75" customHeight="1" x14ac:dyDescent="0.25">
      <c r="A44" s="6"/>
      <c r="B44" s="57" t="s">
        <v>61</v>
      </c>
      <c r="C44" s="57" t="s">
        <v>62</v>
      </c>
      <c r="D44" s="103">
        <v>4</v>
      </c>
      <c r="E44" s="57" t="s">
        <v>63</v>
      </c>
      <c r="F44" s="61">
        <v>1360</v>
      </c>
      <c r="G44" s="61">
        <f t="shared" ref="G44:G49" si="1">D44*F44</f>
        <v>5440</v>
      </c>
    </row>
    <row r="45" spans="1:11" ht="12.75" customHeight="1" x14ac:dyDescent="0.25">
      <c r="A45" s="6"/>
      <c r="B45" s="57" t="s">
        <v>64</v>
      </c>
      <c r="C45" s="67" t="s">
        <v>62</v>
      </c>
      <c r="D45" s="67">
        <v>4</v>
      </c>
      <c r="E45" s="67" t="s">
        <v>63</v>
      </c>
      <c r="F45" s="61">
        <v>635</v>
      </c>
      <c r="G45" s="61">
        <f t="shared" si="1"/>
        <v>2540</v>
      </c>
    </row>
    <row r="46" spans="1:11" ht="12.75" customHeight="1" x14ac:dyDescent="0.25">
      <c r="A46" s="6"/>
      <c r="B46" s="105" t="s">
        <v>65</v>
      </c>
      <c r="C46" s="106" t="s">
        <v>62</v>
      </c>
      <c r="D46" s="106">
        <v>4</v>
      </c>
      <c r="E46" s="106" t="s">
        <v>63</v>
      </c>
      <c r="F46" s="107">
        <v>230</v>
      </c>
      <c r="G46" s="107">
        <f t="shared" si="1"/>
        <v>920</v>
      </c>
    </row>
    <row r="47" spans="1:11" ht="12.75" customHeight="1" x14ac:dyDescent="0.25">
      <c r="A47" s="6"/>
      <c r="B47" s="105" t="s">
        <v>66</v>
      </c>
      <c r="C47" s="106" t="s">
        <v>55</v>
      </c>
      <c r="D47" s="106">
        <v>2</v>
      </c>
      <c r="E47" s="106" t="s">
        <v>67</v>
      </c>
      <c r="F47" s="107">
        <v>1400</v>
      </c>
      <c r="G47" s="107">
        <f t="shared" si="1"/>
        <v>2800</v>
      </c>
    </row>
    <row r="48" spans="1:11" ht="12.75" customHeight="1" x14ac:dyDescent="0.25">
      <c r="A48" s="6"/>
      <c r="B48" s="105" t="s">
        <v>68</v>
      </c>
      <c r="C48" s="106" t="s">
        <v>55</v>
      </c>
      <c r="D48" s="106">
        <v>2</v>
      </c>
      <c r="E48" s="106" t="s">
        <v>69</v>
      </c>
      <c r="F48" s="107">
        <v>1850</v>
      </c>
      <c r="G48" s="107">
        <f t="shared" si="1"/>
        <v>3700</v>
      </c>
    </row>
    <row r="49" spans="1:7" ht="12.75" customHeight="1" x14ac:dyDescent="0.25">
      <c r="A49" s="6"/>
      <c r="B49" s="105" t="s">
        <v>70</v>
      </c>
      <c r="C49" s="106"/>
      <c r="D49" s="106">
        <v>2</v>
      </c>
      <c r="E49" s="106" t="s">
        <v>71</v>
      </c>
      <c r="F49" s="107">
        <v>300</v>
      </c>
      <c r="G49" s="107">
        <f t="shared" si="1"/>
        <v>600</v>
      </c>
    </row>
    <row r="50" spans="1:7" ht="12.75" customHeight="1" x14ac:dyDescent="0.25">
      <c r="A50" s="6"/>
      <c r="B50" s="108" t="s">
        <v>72</v>
      </c>
      <c r="C50" s="106"/>
      <c r="D50" s="106"/>
      <c r="E50" s="106"/>
      <c r="F50" s="107"/>
      <c r="G50" s="107"/>
    </row>
    <row r="51" spans="1:7" ht="12.75" customHeight="1" x14ac:dyDescent="0.25">
      <c r="A51" s="6"/>
      <c r="B51" s="105" t="s">
        <v>73</v>
      </c>
      <c r="C51" s="106" t="s">
        <v>74</v>
      </c>
      <c r="D51" s="106">
        <v>0.2</v>
      </c>
      <c r="E51" s="106" t="s">
        <v>42</v>
      </c>
      <c r="F51" s="107">
        <v>30200</v>
      </c>
      <c r="G51" s="107">
        <f>D51*F51</f>
        <v>6040</v>
      </c>
    </row>
    <row r="52" spans="1:7" ht="12.75" customHeight="1" x14ac:dyDescent="0.25">
      <c r="A52" s="6"/>
      <c r="B52" s="109" t="s">
        <v>75</v>
      </c>
      <c r="C52" s="109" t="s">
        <v>55</v>
      </c>
      <c r="D52" s="110">
        <v>2</v>
      </c>
      <c r="E52" s="109" t="s">
        <v>76</v>
      </c>
      <c r="F52" s="111">
        <v>20000</v>
      </c>
      <c r="G52" s="111">
        <f>D52*F52</f>
        <v>40000</v>
      </c>
    </row>
    <row r="53" spans="1:7" ht="13.5" customHeight="1" x14ac:dyDescent="0.25">
      <c r="A53" s="5"/>
      <c r="B53" s="95" t="s">
        <v>77</v>
      </c>
      <c r="C53" s="96"/>
      <c r="D53" s="96"/>
      <c r="E53" s="96"/>
      <c r="F53" s="96"/>
      <c r="G53" s="102">
        <f>SUM(G37:G52)</f>
        <v>296540</v>
      </c>
    </row>
    <row r="54" spans="1:7" ht="12" customHeight="1" x14ac:dyDescent="0.25">
      <c r="A54" s="2"/>
      <c r="B54" s="97"/>
      <c r="C54" s="98"/>
      <c r="D54" s="98"/>
      <c r="E54" s="98"/>
      <c r="F54" s="99"/>
      <c r="G54" s="99"/>
    </row>
    <row r="55" spans="1:7" ht="12" customHeight="1" x14ac:dyDescent="0.25">
      <c r="A55" s="5"/>
      <c r="B55" s="89" t="s">
        <v>78</v>
      </c>
      <c r="C55" s="90"/>
      <c r="D55" s="91"/>
      <c r="E55" s="91"/>
      <c r="F55" s="91"/>
      <c r="G55" s="91"/>
    </row>
    <row r="56" spans="1:7" ht="24" customHeight="1" x14ac:dyDescent="0.25">
      <c r="A56" s="5"/>
      <c r="B56" s="100" t="s">
        <v>79</v>
      </c>
      <c r="C56" s="101" t="s">
        <v>46</v>
      </c>
      <c r="D56" s="101" t="s">
        <v>47</v>
      </c>
      <c r="E56" s="100" t="s">
        <v>28</v>
      </c>
      <c r="F56" s="101" t="s">
        <v>29</v>
      </c>
      <c r="G56" s="100" t="s">
        <v>30</v>
      </c>
    </row>
    <row r="57" spans="1:7" ht="12.75" customHeight="1" x14ac:dyDescent="0.25">
      <c r="A57" s="6"/>
      <c r="B57" s="66" t="s">
        <v>80</v>
      </c>
      <c r="C57" s="57" t="s">
        <v>26</v>
      </c>
      <c r="D57" s="61">
        <v>1</v>
      </c>
      <c r="E57" s="66" t="s">
        <v>81</v>
      </c>
      <c r="F57" s="61">
        <v>40000</v>
      </c>
      <c r="G57" s="61">
        <f>D57*F57</f>
        <v>40000</v>
      </c>
    </row>
    <row r="58" spans="1:7" ht="13.5" customHeight="1" x14ac:dyDescent="0.25">
      <c r="A58" s="5"/>
      <c r="B58" s="112" t="s">
        <v>82</v>
      </c>
      <c r="C58" s="113"/>
      <c r="D58" s="113"/>
      <c r="E58" s="113"/>
      <c r="F58" s="113"/>
      <c r="G58" s="114">
        <f>SUM(G57)</f>
        <v>40000</v>
      </c>
    </row>
    <row r="59" spans="1:7" ht="12" customHeight="1" x14ac:dyDescent="0.25">
      <c r="A59" s="2"/>
      <c r="B59" s="115"/>
      <c r="C59" s="115"/>
      <c r="D59" s="115"/>
      <c r="E59" s="115"/>
      <c r="F59" s="116"/>
      <c r="G59" s="116"/>
    </row>
    <row r="60" spans="1:7" ht="12" customHeight="1" x14ac:dyDescent="0.25">
      <c r="A60" s="19"/>
      <c r="B60" s="117" t="s">
        <v>83</v>
      </c>
      <c r="C60" s="118"/>
      <c r="D60" s="118"/>
      <c r="E60" s="118"/>
      <c r="F60" s="118"/>
      <c r="G60" s="119">
        <f>G22+G33+G53+G58</f>
        <v>436140</v>
      </c>
    </row>
    <row r="61" spans="1:7" ht="12" customHeight="1" x14ac:dyDescent="0.25">
      <c r="A61" s="19"/>
      <c r="B61" s="120" t="s">
        <v>84</v>
      </c>
      <c r="C61" s="121"/>
      <c r="D61" s="121"/>
      <c r="E61" s="121"/>
      <c r="F61" s="121"/>
      <c r="G61" s="122">
        <f>G60*0.05</f>
        <v>21807</v>
      </c>
    </row>
    <row r="62" spans="1:7" ht="12" customHeight="1" x14ac:dyDescent="0.25">
      <c r="A62" s="19"/>
      <c r="B62" s="123" t="s">
        <v>85</v>
      </c>
      <c r="C62" s="124"/>
      <c r="D62" s="124"/>
      <c r="E62" s="124"/>
      <c r="F62" s="124"/>
      <c r="G62" s="125">
        <f>G61+G60</f>
        <v>457947</v>
      </c>
    </row>
    <row r="63" spans="1:7" ht="12" customHeight="1" x14ac:dyDescent="0.25">
      <c r="A63" s="19"/>
      <c r="B63" s="120" t="s">
        <v>86</v>
      </c>
      <c r="C63" s="121"/>
      <c r="D63" s="121"/>
      <c r="E63" s="121"/>
      <c r="F63" s="121"/>
      <c r="G63" s="122">
        <f>G12</f>
        <v>960000</v>
      </c>
    </row>
    <row r="64" spans="1:7" ht="12" customHeight="1" x14ac:dyDescent="0.25">
      <c r="A64" s="19"/>
      <c r="B64" s="126" t="s">
        <v>87</v>
      </c>
      <c r="C64" s="127"/>
      <c r="D64" s="127"/>
      <c r="E64" s="127"/>
      <c r="F64" s="127"/>
      <c r="G64" s="128">
        <f>G63-G62</f>
        <v>502053</v>
      </c>
    </row>
    <row r="65" spans="1:7" ht="12" customHeight="1" x14ac:dyDescent="0.25">
      <c r="A65" s="19"/>
      <c r="B65" s="20" t="s">
        <v>88</v>
      </c>
      <c r="C65" s="21"/>
      <c r="D65" s="21"/>
      <c r="E65" s="21"/>
      <c r="F65" s="21"/>
      <c r="G65" s="16"/>
    </row>
    <row r="66" spans="1:7" ht="12.75" customHeight="1" thickBot="1" x14ac:dyDescent="0.3">
      <c r="A66" s="19"/>
      <c r="B66" s="22"/>
      <c r="C66" s="21"/>
      <c r="D66" s="21"/>
      <c r="E66" s="21"/>
      <c r="F66" s="21"/>
      <c r="G66" s="16"/>
    </row>
    <row r="67" spans="1:7" ht="12" customHeight="1" x14ac:dyDescent="0.25">
      <c r="A67" s="19"/>
      <c r="B67" s="34" t="s">
        <v>89</v>
      </c>
      <c r="C67" s="35"/>
      <c r="D67" s="35"/>
      <c r="E67" s="35"/>
      <c r="F67" s="36"/>
      <c r="G67" s="16"/>
    </row>
    <row r="68" spans="1:7" ht="12" customHeight="1" x14ac:dyDescent="0.25">
      <c r="A68" s="19"/>
      <c r="B68" s="37" t="s">
        <v>90</v>
      </c>
      <c r="C68" s="18"/>
      <c r="D68" s="18"/>
      <c r="E68" s="18"/>
      <c r="F68" s="38"/>
      <c r="G68" s="16"/>
    </row>
    <row r="69" spans="1:7" ht="12" customHeight="1" x14ac:dyDescent="0.25">
      <c r="A69" s="19"/>
      <c r="B69" s="37" t="s">
        <v>91</v>
      </c>
      <c r="C69" s="18"/>
      <c r="D69" s="18"/>
      <c r="E69" s="18"/>
      <c r="F69" s="38"/>
      <c r="G69" s="16"/>
    </row>
    <row r="70" spans="1:7" ht="12" customHeight="1" x14ac:dyDescent="0.25">
      <c r="A70" s="19"/>
      <c r="B70" s="37" t="s">
        <v>92</v>
      </c>
      <c r="C70" s="18"/>
      <c r="D70" s="18"/>
      <c r="E70" s="18"/>
      <c r="F70" s="38"/>
      <c r="G70" s="16"/>
    </row>
    <row r="71" spans="1:7" ht="12" customHeight="1" x14ac:dyDescent="0.25">
      <c r="A71" s="19"/>
      <c r="B71" s="37" t="s">
        <v>93</v>
      </c>
      <c r="C71" s="18"/>
      <c r="D71" s="18"/>
      <c r="E71" s="18"/>
      <c r="F71" s="38"/>
      <c r="G71" s="16"/>
    </row>
    <row r="72" spans="1:7" ht="12" customHeight="1" x14ac:dyDescent="0.25">
      <c r="A72" s="19"/>
      <c r="B72" s="37" t="s">
        <v>94</v>
      </c>
      <c r="C72" s="18"/>
      <c r="D72" s="18"/>
      <c r="E72" s="18"/>
      <c r="F72" s="38"/>
      <c r="G72" s="16"/>
    </row>
    <row r="73" spans="1:7" ht="12.75" customHeight="1" thickBot="1" x14ac:dyDescent="0.3">
      <c r="A73" s="19"/>
      <c r="B73" s="39" t="s">
        <v>95</v>
      </c>
      <c r="C73" s="40"/>
      <c r="D73" s="40"/>
      <c r="E73" s="40"/>
      <c r="F73" s="41"/>
      <c r="G73" s="16"/>
    </row>
    <row r="74" spans="1:7" ht="12.75" customHeight="1" x14ac:dyDescent="0.25">
      <c r="A74" s="19"/>
      <c r="B74" s="32"/>
      <c r="C74" s="18"/>
      <c r="D74" s="18"/>
      <c r="E74" s="18"/>
      <c r="F74" s="18"/>
      <c r="G74" s="16"/>
    </row>
    <row r="75" spans="1:7" ht="15" customHeight="1" thickBot="1" x14ac:dyDescent="0.3">
      <c r="A75" s="19"/>
      <c r="B75" s="54" t="s">
        <v>96</v>
      </c>
      <c r="C75" s="55"/>
      <c r="D75" s="31"/>
      <c r="E75" s="9"/>
      <c r="F75" s="9"/>
      <c r="G75" s="16"/>
    </row>
    <row r="76" spans="1:7" ht="12" customHeight="1" x14ac:dyDescent="0.25">
      <c r="A76" s="19"/>
      <c r="B76" s="24" t="s">
        <v>79</v>
      </c>
      <c r="C76" s="10" t="s">
        <v>97</v>
      </c>
      <c r="D76" s="25" t="s">
        <v>98</v>
      </c>
      <c r="E76" s="9"/>
      <c r="F76" s="9"/>
      <c r="G76" s="16"/>
    </row>
    <row r="77" spans="1:7" ht="12" customHeight="1" x14ac:dyDescent="0.25">
      <c r="A77" s="19"/>
      <c r="B77" s="26" t="s">
        <v>99</v>
      </c>
      <c r="C77" s="11">
        <v>57600</v>
      </c>
      <c r="D77" s="27">
        <f>(C77/C83)</f>
        <v>0.12577874732228839</v>
      </c>
      <c r="E77" s="9"/>
      <c r="F77" s="9"/>
      <c r="G77" s="16"/>
    </row>
    <row r="78" spans="1:7" ht="12" customHeight="1" x14ac:dyDescent="0.25">
      <c r="A78" s="19"/>
      <c r="B78" s="26" t="s">
        <v>100</v>
      </c>
      <c r="C78" s="12">
        <v>0</v>
      </c>
      <c r="D78" s="27">
        <v>0</v>
      </c>
      <c r="E78" s="9"/>
      <c r="F78" s="9"/>
      <c r="G78" s="16"/>
    </row>
    <row r="79" spans="1:7" ht="12" customHeight="1" x14ac:dyDescent="0.25">
      <c r="A79" s="19"/>
      <c r="B79" s="26" t="s">
        <v>101</v>
      </c>
      <c r="C79" s="11">
        <v>42000</v>
      </c>
      <c r="D79" s="27">
        <f>(C79/C83)</f>
        <v>9.1713669922501947E-2</v>
      </c>
      <c r="E79" s="9"/>
      <c r="F79" s="9"/>
      <c r="G79" s="16"/>
    </row>
    <row r="80" spans="1:7" ht="12" customHeight="1" x14ac:dyDescent="0.25">
      <c r="A80" s="19"/>
      <c r="B80" s="26" t="s">
        <v>45</v>
      </c>
      <c r="C80" s="11">
        <v>296540</v>
      </c>
      <c r="D80" s="27">
        <f>(C80/C83)</f>
        <v>0.64754218282901732</v>
      </c>
      <c r="E80" s="9"/>
      <c r="F80" s="9"/>
      <c r="G80" s="16"/>
    </row>
    <row r="81" spans="1:7" ht="12" customHeight="1" x14ac:dyDescent="0.25">
      <c r="A81" s="19"/>
      <c r="B81" s="26" t="s">
        <v>102</v>
      </c>
      <c r="C81" s="13">
        <v>40000</v>
      </c>
      <c r="D81" s="27">
        <f>(C81/C83)</f>
        <v>8.7346352307144715E-2</v>
      </c>
      <c r="E81" s="15"/>
      <c r="F81" s="15"/>
      <c r="G81" s="16"/>
    </row>
    <row r="82" spans="1:7" ht="12" customHeight="1" x14ac:dyDescent="0.25">
      <c r="A82" s="19"/>
      <c r="B82" s="26" t="s">
        <v>103</v>
      </c>
      <c r="C82" s="13">
        <v>21807</v>
      </c>
      <c r="D82" s="27">
        <f>(C82/C83)</f>
        <v>4.7619047619047616E-2</v>
      </c>
      <c r="E82" s="15"/>
      <c r="F82" s="15"/>
      <c r="G82" s="16"/>
    </row>
    <row r="83" spans="1:7" ht="12.75" customHeight="1" thickBot="1" x14ac:dyDescent="0.3">
      <c r="A83" s="19"/>
      <c r="B83" s="28" t="s">
        <v>104</v>
      </c>
      <c r="C83" s="29">
        <f>SUM(C77:C82)</f>
        <v>457947</v>
      </c>
      <c r="D83" s="30">
        <f>SUM(D77:D82)</f>
        <v>1</v>
      </c>
      <c r="E83" s="15"/>
      <c r="F83" s="15"/>
      <c r="G83" s="16"/>
    </row>
    <row r="84" spans="1:7" ht="12" customHeight="1" x14ac:dyDescent="0.25">
      <c r="A84" s="19"/>
      <c r="B84" s="22"/>
      <c r="C84" s="21"/>
      <c r="D84" s="21"/>
      <c r="E84" s="21"/>
      <c r="F84" s="21"/>
      <c r="G84" s="16"/>
    </row>
    <row r="85" spans="1:7" ht="12.75" customHeight="1" x14ac:dyDescent="0.25">
      <c r="A85" s="19"/>
      <c r="B85" s="23"/>
      <c r="C85" s="21"/>
      <c r="D85" s="21"/>
      <c r="E85" s="21"/>
      <c r="F85" s="21"/>
      <c r="G85" s="16"/>
    </row>
    <row r="86" spans="1:7" ht="12" customHeight="1" thickBot="1" x14ac:dyDescent="0.3">
      <c r="A86" s="8"/>
      <c r="B86" s="43"/>
      <c r="C86" s="44" t="s">
        <v>105</v>
      </c>
      <c r="D86" s="45"/>
      <c r="E86" s="46"/>
      <c r="F86" s="14"/>
      <c r="G86" s="16"/>
    </row>
    <row r="87" spans="1:7" ht="12" customHeight="1" x14ac:dyDescent="0.25">
      <c r="A87" s="19"/>
      <c r="B87" s="47" t="s">
        <v>106</v>
      </c>
      <c r="C87" s="48">
        <v>700</v>
      </c>
      <c r="D87" s="48">
        <v>800</v>
      </c>
      <c r="E87" s="49">
        <v>900</v>
      </c>
      <c r="F87" s="42"/>
      <c r="G87" s="17"/>
    </row>
    <row r="88" spans="1:7" ht="12.75" customHeight="1" thickBot="1" x14ac:dyDescent="0.3">
      <c r="A88" s="19"/>
      <c r="B88" s="28" t="s">
        <v>107</v>
      </c>
      <c r="C88" s="29">
        <f>(G62/C87)</f>
        <v>654.21</v>
      </c>
      <c r="D88" s="29">
        <f>(G62/D87)</f>
        <v>572.43375000000003</v>
      </c>
      <c r="E88" s="50">
        <f>(G62/E87)</f>
        <v>508.83</v>
      </c>
      <c r="F88" s="42"/>
      <c r="G88" s="17"/>
    </row>
    <row r="89" spans="1:7" ht="15.6" customHeight="1" x14ac:dyDescent="0.25">
      <c r="A89" s="19"/>
      <c r="B89" s="33" t="s">
        <v>108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2021-04-04T00:47:35Z</dcterms:modified>
  <cp:category/>
  <cp:contentStatus/>
</cp:coreProperties>
</file>