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uricó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F96" i="1" l="1"/>
  <c r="E96" i="1"/>
  <c r="D96" i="1"/>
  <c r="H27" i="1" l="1"/>
  <c r="H56" i="1" l="1"/>
  <c r="H58" i="1"/>
  <c r="H59" i="1"/>
  <c r="H25" i="1"/>
  <c r="H65" i="1"/>
  <c r="H38" i="1" l="1"/>
  <c r="H39" i="1"/>
  <c r="H40" i="1"/>
  <c r="H41" i="1"/>
  <c r="H42" i="1"/>
  <c r="H43" i="1"/>
  <c r="H22" i="1"/>
  <c r="H23" i="1"/>
  <c r="H24" i="1"/>
  <c r="H26" i="1"/>
  <c r="H37" i="1" l="1"/>
  <c r="H64" i="1"/>
  <c r="H66" i="1" s="1"/>
  <c r="H54" i="1" l="1"/>
  <c r="D91" i="1" l="1"/>
  <c r="E88" i="1" s="1"/>
  <c r="H52" i="1"/>
  <c r="H51" i="1"/>
  <c r="H49" i="1"/>
  <c r="H21" i="1"/>
  <c r="H28" i="1" s="1"/>
  <c r="H12" i="1"/>
  <c r="H71" i="1" s="1"/>
  <c r="H60" i="1" l="1"/>
  <c r="E85" i="1"/>
  <c r="E89" i="1"/>
  <c r="E90" i="1"/>
  <c r="E87" i="1"/>
  <c r="H44" i="1"/>
  <c r="E91" i="1" l="1"/>
  <c r="H68" i="1"/>
  <c r="H69" i="1" s="1"/>
  <c r="H70" i="1" s="1"/>
  <c r="H72" i="1" l="1"/>
</calcChain>
</file>

<file path=xl/sharedStrings.xml><?xml version="1.0" encoding="utf-8"?>
<sst xmlns="http://schemas.openxmlformats.org/spreadsheetml/2006/main" count="169" uniqueCount="117">
  <si>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</si>
  <si>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</si>
  <si>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</si>
  <si>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</si>
  <si>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</si>
  <si>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</si>
  <si>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</si>
  <si>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</si>
  <si>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</si>
  <si>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</si>
  <si>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</si>
  <si>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</si>
  <si>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</si>
  <si>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</si>
  <si>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</si>
  <si>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</si>
  <si>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</si>
  <si>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</si>
  <si>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</si>
  <si>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</si>
  <si>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</si>
  <si>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</si>
  <si>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</si>
  <si>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</si>
  <si>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</si>
  <si>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</si>
  <si>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</si>
  <si>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</si>
  <si>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</si>
  <si>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</si>
  <si>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</si>
  <si>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</si>
  <si>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</si>
  <si>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</si>
  <si>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</si>
  <si>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</si>
  <si>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</si>
  <si>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</si>
  <si>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</si>
  <si>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</si>
  <si>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</si>
  <si>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</si>
  <si>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</si>
  <si>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</si>
  <si>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</si>
  <si>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</si>
  <si>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</si>
  <si>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</si>
  <si>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</si>
  <si>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</si>
  <si>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</si>
  <si>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</si>
  <si>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</si>
  <si>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</si>
  <si>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</si>
  <si>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</si>
  <si>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</si>
  <si>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</si>
  <si>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</si>
  <si>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</si>
  <si>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</si>
  <si>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COSECHA</t>
  </si>
  <si>
    <t>MELGADURA</t>
  </si>
  <si>
    <t>APLICACIÓN AGROQU,</t>
  </si>
  <si>
    <t>ACARREO INSUMOS</t>
  </si>
  <si>
    <t xml:space="preserve"> </t>
  </si>
  <si>
    <t>KG.</t>
  </si>
  <si>
    <t xml:space="preserve">ANALISIS </t>
  </si>
  <si>
    <t>RASTRAJE (2)</t>
  </si>
  <si>
    <t>LIT</t>
  </si>
  <si>
    <t>DIC.2020</t>
  </si>
  <si>
    <t>LIMPIA TERRENO</t>
  </si>
  <si>
    <t>ACEQUIADURA RIEGO</t>
  </si>
  <si>
    <t>APLICACIÓN FERTILIZANTES</t>
  </si>
  <si>
    <t>ANALISIS DE SUELO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</si>
  <si>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</si>
  <si>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</si>
  <si>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</si>
  <si>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</si>
  <si>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</si>
  <si>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</si>
  <si>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</si>
  <si>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UNIDADES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</si>
  <si>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</si>
  <si>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</si>
  <si>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</si>
  <si>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</si>
  <si>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</si>
  <si>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</si>
  <si>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</si>
  <si>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</si>
  <si>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</si>
  <si>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</si>
  <si>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</si>
  <si>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</si>
  <si>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</si>
  <si>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</si>
  <si>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</si>
  <si>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</si>
  <si>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SEMILLAS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</si>
  <si>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</si>
  <si>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</si>
  <si>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</si>
  <si>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</si>
  <si>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</si>
  <si>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</si>
  <si>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</si>
  <si>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</si>
  <si>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</si>
  <si>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</si>
  <si>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</si>
  <si>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</si>
  <si>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CURICO</t>
  </si>
  <si>
    <t>CURICO-TENO-RAUCO</t>
  </si>
  <si>
    <t>ESCENARIOS COSTO UNITARIO  ($/un)</t>
  </si>
  <si>
    <t>Rendimiento (un/hà)</t>
  </si>
  <si>
    <t>Costo unitario ($/un)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</si>
</sst>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10"/>
      <color indexed="9"/>
      <name val="Arial Narrow"/>
      <family val="2"/>
    </font>
    <font>
      <sz val="11"/>
      <color indexed="8"/>
      <name val="Calibri"/>
    </font>
    <font>
      <b/>
      <sz val="7"/>
      <name val="Arial Narrow"/>
      <family val="2"/>
    </font>
    <font>
      <b/>
      <sz val="9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8" fontId="1" fillId="0" borderId="13" applyFont="0" applyFill="0" applyBorder="0" applyAlignment="0" applyProtection="0"/>
    <xf numFmtId="41" fontId="21" fillId="0" borderId="0" applyFont="0" applyFill="0" applyBorder="0" applyAlignment="0" applyProtection="0"/>
  </cellStyleXfs>
  <cellXfs count="21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5" fillId="2" borderId="5" xfId="0" applyNumberFormat="1" applyFont="1" applyFill="1" applyBorder="1" applyAlignment="1">
      <alignment horizontal="center" wrapText="1"/>
    </xf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6" fillId="7" borderId="13" xfId="0" applyFont="1" applyFill="1" applyBorder="1" applyAlignment="1"/>
    <xf numFmtId="0" fontId="11" fillId="7" borderId="12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18" fillId="2" borderId="13" xfId="0" applyNumberFormat="1" applyFont="1" applyFill="1" applyBorder="1" applyAlignment="1">
      <alignment vertical="center"/>
    </xf>
    <xf numFmtId="0" fontId="16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49" fontId="14" fillId="8" borderId="25" xfId="0" applyNumberFormat="1" applyFont="1" applyFill="1" applyBorder="1" applyAlignment="1">
      <alignment vertical="center"/>
    </xf>
    <xf numFmtId="49" fontId="14" fillId="2" borderId="27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>
      <alignment vertical="center"/>
    </xf>
    <xf numFmtId="166" fontId="14" fillId="8" borderId="30" xfId="0" applyNumberFormat="1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4" fillId="2" borderId="35" xfId="0" applyNumberFormat="1" applyFont="1" applyFill="1" applyBorder="1" applyAlignment="1">
      <alignment vertical="center"/>
    </xf>
    <xf numFmtId="0" fontId="16" fillId="2" borderId="36" xfId="0" applyFont="1" applyFill="1" applyBorder="1" applyAlignment="1"/>
    <xf numFmtId="0" fontId="16" fillId="2" borderId="37" xfId="0" applyFont="1" applyFill="1" applyBorder="1" applyAlignment="1"/>
    <xf numFmtId="49" fontId="16" fillId="2" borderId="38" xfId="0" applyNumberFormat="1" applyFont="1" applyFill="1" applyBorder="1" applyAlignment="1">
      <alignment vertical="center"/>
    </xf>
    <xf numFmtId="0" fontId="16" fillId="2" borderId="39" xfId="0" applyFont="1" applyFill="1" applyBorder="1" applyAlignment="1"/>
    <xf numFmtId="49" fontId="16" fillId="2" borderId="40" xfId="0" applyNumberFormat="1" applyFont="1" applyFill="1" applyBorder="1" applyAlignment="1">
      <alignment vertical="center"/>
    </xf>
    <xf numFmtId="0" fontId="16" fillId="2" borderId="41" xfId="0" applyFont="1" applyFill="1" applyBorder="1" applyAlignment="1"/>
    <xf numFmtId="0" fontId="16" fillId="2" borderId="42" xfId="0" applyFont="1" applyFill="1" applyBorder="1" applyAlignment="1"/>
    <xf numFmtId="0" fontId="14" fillId="7" borderId="13" xfId="0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19" fillId="9" borderId="13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4" fillId="8" borderId="44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/>
    <xf numFmtId="49" fontId="5" fillId="2" borderId="5" xfId="0" applyNumberFormat="1" applyFont="1" applyFill="1" applyBorder="1" applyAlignment="1">
      <alignment wrapText="1"/>
    </xf>
    <xf numFmtId="3" fontId="5" fillId="2" borderId="47" xfId="0" applyNumberFormat="1" applyFont="1" applyFill="1" applyBorder="1" applyAlignment="1"/>
    <xf numFmtId="49" fontId="5" fillId="2" borderId="5" xfId="0" applyNumberFormat="1" applyFont="1" applyFill="1" applyBorder="1" applyAlignment="1"/>
    <xf numFmtId="0" fontId="0" fillId="0" borderId="0" xfId="0" applyNumberFormat="1" applyFont="1" applyAlignment="1">
      <alignment horizontal="left" vertical="top"/>
    </xf>
    <xf numFmtId="49" fontId="5" fillId="2" borderId="5" xfId="0" applyNumberFormat="1" applyFont="1" applyFill="1" applyBorder="1" applyAlignment="1">
      <alignment wrapText="1"/>
    </xf>
    <xf numFmtId="49" fontId="5" fillId="2" borderId="47" xfId="0" applyNumberFormat="1" applyFont="1" applyFill="1" applyBorder="1" applyAlignment="1">
      <alignment wrapText="1"/>
    </xf>
    <xf numFmtId="167" fontId="5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wrapText="1"/>
    </xf>
    <xf numFmtId="3" fontId="8" fillId="10" borderId="13" xfId="0" applyNumberFormat="1" applyFont="1" applyFill="1" applyBorder="1" applyAlignment="1">
      <alignment vertical="center"/>
    </xf>
    <xf numFmtId="0" fontId="0" fillId="2" borderId="49" xfId="0" applyFont="1" applyFill="1" applyBorder="1" applyAlignment="1"/>
    <xf numFmtId="0" fontId="0" fillId="2" borderId="13" xfId="0" applyFont="1" applyFill="1" applyBorder="1" applyAlignment="1"/>
    <xf numFmtId="0" fontId="0" fillId="2" borderId="50" xfId="0" applyFont="1" applyFill="1" applyBorder="1" applyAlignment="1"/>
    <xf numFmtId="0" fontId="0" fillId="2" borderId="51" xfId="0" applyFont="1" applyFill="1" applyBorder="1" applyAlignment="1"/>
    <xf numFmtId="0" fontId="0" fillId="2" borderId="52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justify" wrapText="1"/>
    </xf>
    <xf numFmtId="0" fontId="3" fillId="2" borderId="55" xfId="0" applyFont="1" applyFill="1" applyBorder="1" applyAlignment="1"/>
    <xf numFmtId="0" fontId="3" fillId="2" borderId="56" xfId="0" applyFont="1" applyFill="1" applyBorder="1" applyAlignment="1">
      <alignment horizontal="left"/>
    </xf>
    <xf numFmtId="0" fontId="3" fillId="2" borderId="56" xfId="0" applyFont="1" applyFill="1" applyBorder="1" applyAlignment="1"/>
    <xf numFmtId="49" fontId="2" fillId="5" borderId="60" xfId="0" applyNumberFormat="1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62" xfId="0" applyNumberFormat="1" applyFont="1" applyFill="1" applyBorder="1" applyAlignment="1">
      <alignment wrapText="1"/>
    </xf>
    <xf numFmtId="49" fontId="5" fillId="2" borderId="62" xfId="0" applyNumberFormat="1" applyFont="1" applyFill="1" applyBorder="1" applyAlignment="1">
      <alignment horizontal="center" wrapText="1"/>
    </xf>
    <xf numFmtId="3" fontId="5" fillId="2" borderId="62" xfId="0" applyNumberFormat="1" applyFont="1" applyFill="1" applyBorder="1" applyAlignment="1">
      <alignment horizontal="right" wrapText="1"/>
    </xf>
    <xf numFmtId="49" fontId="2" fillId="3" borderId="53" xfId="0" applyNumberFormat="1" applyFont="1" applyFill="1" applyBorder="1" applyAlignment="1">
      <alignment horizontal="center" vertical="center" wrapText="1"/>
    </xf>
    <xf numFmtId="49" fontId="5" fillId="2" borderId="47" xfId="0" applyNumberFormat="1" applyFont="1" applyFill="1" applyBorder="1" applyAlignment="1">
      <alignment horizontal="center" wrapText="1"/>
    </xf>
    <xf numFmtId="3" fontId="5" fillId="2" borderId="47" xfId="0" applyNumberFormat="1" applyFont="1" applyFill="1" applyBorder="1" applyAlignment="1">
      <alignment horizontal="right" wrapText="1"/>
    </xf>
    <xf numFmtId="3" fontId="3" fillId="2" borderId="56" xfId="0" applyNumberFormat="1" applyFont="1" applyFill="1" applyBorder="1" applyAlignment="1"/>
    <xf numFmtId="49" fontId="5" fillId="2" borderId="63" xfId="0" applyNumberFormat="1" applyFont="1" applyFill="1" applyBorder="1" applyAlignment="1">
      <alignment wrapText="1"/>
    </xf>
    <xf numFmtId="49" fontId="5" fillId="2" borderId="63" xfId="0" applyNumberFormat="1" applyFont="1" applyFill="1" applyBorder="1" applyAlignment="1">
      <alignment horizontal="center" wrapText="1"/>
    </xf>
    <xf numFmtId="49" fontId="5" fillId="2" borderId="63" xfId="0" applyNumberFormat="1" applyFont="1" applyFill="1" applyBorder="1" applyAlignment="1">
      <alignment horizontal="right" wrapText="1"/>
    </xf>
    <xf numFmtId="3" fontId="5" fillId="2" borderId="63" xfId="0" applyNumberFormat="1" applyFont="1" applyFill="1" applyBorder="1" applyAlignment="1">
      <alignment horizontal="right" wrapText="1"/>
    </xf>
    <xf numFmtId="3" fontId="5" fillId="2" borderId="63" xfId="0" applyNumberFormat="1" applyFont="1" applyFill="1" applyBorder="1" applyAlignment="1">
      <alignment horizontal="right" vertical="center"/>
    </xf>
    <xf numFmtId="0" fontId="13" fillId="0" borderId="63" xfId="0" applyNumberFormat="1" applyFont="1" applyBorder="1" applyAlignment="1"/>
    <xf numFmtId="49" fontId="5" fillId="2" borderId="64" xfId="0" applyNumberFormat="1" applyFont="1" applyFill="1" applyBorder="1" applyAlignment="1">
      <alignment wrapText="1"/>
    </xf>
    <xf numFmtId="49" fontId="5" fillId="2" borderId="64" xfId="0" applyNumberFormat="1" applyFont="1" applyFill="1" applyBorder="1" applyAlignment="1">
      <alignment horizontal="center" wrapText="1"/>
    </xf>
    <xf numFmtId="3" fontId="5" fillId="2" borderId="64" xfId="0" applyNumberFormat="1" applyFont="1" applyFill="1" applyBorder="1" applyAlignment="1">
      <alignment horizontal="right" wrapText="1"/>
    </xf>
    <xf numFmtId="3" fontId="5" fillId="2" borderId="64" xfId="0" applyNumberFormat="1" applyFont="1" applyFill="1" applyBorder="1" applyAlignment="1">
      <alignment horizontal="right" vertical="center"/>
    </xf>
    <xf numFmtId="49" fontId="5" fillId="2" borderId="48" xfId="0" applyNumberFormat="1" applyFont="1" applyFill="1" applyBorder="1" applyAlignment="1">
      <alignment wrapText="1"/>
    </xf>
    <xf numFmtId="49" fontId="5" fillId="2" borderId="48" xfId="0" applyNumberFormat="1" applyFont="1" applyFill="1" applyBorder="1" applyAlignment="1">
      <alignment horizontal="center" wrapText="1"/>
    </xf>
    <xf numFmtId="3" fontId="5" fillId="2" borderId="48" xfId="0" applyNumberFormat="1" applyFont="1" applyFill="1" applyBorder="1" applyAlignment="1">
      <alignment horizontal="right" wrapText="1"/>
    </xf>
    <xf numFmtId="3" fontId="5" fillId="2" borderId="48" xfId="0" applyNumberFormat="1" applyFont="1" applyFill="1" applyBorder="1" applyAlignment="1">
      <alignment horizontal="right" vertical="center"/>
    </xf>
    <xf numFmtId="49" fontId="9" fillId="2" borderId="62" xfId="0" applyNumberFormat="1" applyFont="1" applyFill="1" applyBorder="1" applyAlignment="1">
      <alignment horizontal="left" vertical="center" wrapText="1"/>
    </xf>
    <xf numFmtId="0" fontId="9" fillId="2" borderId="62" xfId="0" applyFont="1" applyFill="1" applyBorder="1" applyAlignment="1">
      <alignment horizontal="left" vertical="center" wrapText="1"/>
    </xf>
    <xf numFmtId="49" fontId="5" fillId="2" borderId="47" xfId="0" applyNumberFormat="1" applyFont="1" applyFill="1" applyBorder="1" applyAlignment="1"/>
    <xf numFmtId="49" fontId="5" fillId="2" borderId="47" xfId="0" applyNumberFormat="1" applyFont="1" applyFill="1" applyBorder="1" applyAlignment="1">
      <alignment horizontal="center"/>
    </xf>
    <xf numFmtId="49" fontId="9" fillId="2" borderId="63" xfId="0" applyNumberFormat="1" applyFont="1" applyFill="1" applyBorder="1" applyAlignment="1"/>
    <xf numFmtId="0" fontId="5" fillId="2" borderId="63" xfId="0" applyFont="1" applyFill="1" applyBorder="1" applyAlignment="1">
      <alignment horizontal="center"/>
    </xf>
    <xf numFmtId="0" fontId="5" fillId="2" borderId="63" xfId="0" applyFont="1" applyFill="1" applyBorder="1" applyAlignment="1"/>
    <xf numFmtId="3" fontId="5" fillId="2" borderId="63" xfId="0" applyNumberFormat="1" applyFont="1" applyFill="1" applyBorder="1" applyAlignment="1"/>
    <xf numFmtId="49" fontId="5" fillId="2" borderId="63" xfId="0" applyNumberFormat="1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49" fontId="5" fillId="2" borderId="65" xfId="0" applyNumberFormat="1" applyFont="1" applyFill="1" applyBorder="1" applyAlignment="1">
      <alignment horizontal="center"/>
    </xf>
    <xf numFmtId="3" fontId="5" fillId="2" borderId="65" xfId="0" applyNumberFormat="1" applyFont="1" applyFill="1" applyBorder="1" applyAlignment="1"/>
    <xf numFmtId="49" fontId="5" fillId="2" borderId="64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/>
    <xf numFmtId="3" fontId="22" fillId="10" borderId="5" xfId="0" applyNumberFormat="1" applyFont="1" applyFill="1" applyBorder="1" applyAlignment="1">
      <alignment vertical="center"/>
    </xf>
    <xf numFmtId="0" fontId="14" fillId="2" borderId="5" xfId="0" applyNumberFormat="1" applyFont="1" applyFill="1" applyBorder="1" applyAlignment="1">
      <alignment vertical="center"/>
    </xf>
    <xf numFmtId="3" fontId="14" fillId="2" borderId="5" xfId="0" applyNumberFormat="1" applyFont="1" applyFill="1" applyBorder="1" applyAlignment="1">
      <alignment vertical="center"/>
    </xf>
    <xf numFmtId="166" fontId="14" fillId="2" borderId="5" xfId="0" applyNumberFormat="1" applyFont="1" applyFill="1" applyBorder="1" applyAlignment="1">
      <alignment vertical="center"/>
    </xf>
    <xf numFmtId="41" fontId="14" fillId="8" borderId="45" xfId="3" applyFont="1" applyFill="1" applyBorder="1" applyAlignment="1">
      <alignment vertical="center"/>
    </xf>
    <xf numFmtId="41" fontId="14" fillId="8" borderId="46" xfId="3" applyFont="1" applyFill="1" applyBorder="1" applyAlignment="1">
      <alignment vertical="center"/>
    </xf>
    <xf numFmtId="41" fontId="14" fillId="8" borderId="30" xfId="3" applyFont="1" applyFill="1" applyBorder="1" applyAlignment="1">
      <alignment vertical="center"/>
    </xf>
    <xf numFmtId="41" fontId="14" fillId="8" borderId="31" xfId="3" applyFont="1" applyFill="1" applyBorder="1" applyAlignment="1">
      <alignment vertical="center"/>
    </xf>
    <xf numFmtId="165" fontId="2" fillId="5" borderId="19" xfId="0" applyNumberFormat="1" applyFont="1" applyFill="1" applyBorder="1" applyAlignment="1">
      <alignment vertical="center"/>
    </xf>
    <xf numFmtId="165" fontId="2" fillId="3" borderId="21" xfId="0" applyNumberFormat="1" applyFont="1" applyFill="1" applyBorder="1" applyAlignment="1">
      <alignment vertical="center"/>
    </xf>
    <xf numFmtId="165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5" fontId="2" fillId="6" borderId="24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49" fontId="10" fillId="3" borderId="7" xfId="0" applyNumberFormat="1" applyFont="1" applyFill="1" applyBorder="1" applyAlignment="1">
      <alignment vertical="center"/>
    </xf>
    <xf numFmtId="49" fontId="10" fillId="3" borderId="53" xfId="0" applyNumberFormat="1" applyFont="1" applyFill="1" applyBorder="1" applyAlignment="1">
      <alignment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vertical="center"/>
    </xf>
    <xf numFmtId="3" fontId="23" fillId="3" borderId="53" xfId="0" applyNumberFormat="1" applyFont="1" applyFill="1" applyBorder="1" applyAlignment="1">
      <alignment vertical="center"/>
    </xf>
    <xf numFmtId="0" fontId="3" fillId="2" borderId="50" xfId="0" applyFont="1" applyFill="1" applyBorder="1" applyAlignment="1">
      <alignment wrapText="1"/>
    </xf>
    <xf numFmtId="14" fontId="3" fillId="2" borderId="50" xfId="0" applyNumberFormat="1" applyFont="1" applyFill="1" applyBorder="1" applyAlignment="1"/>
    <xf numFmtId="49" fontId="2" fillId="3" borderId="63" xfId="0" applyNumberFormat="1" applyFont="1" applyFill="1" applyBorder="1" applyAlignment="1">
      <alignment vertical="center" wrapText="1"/>
    </xf>
    <xf numFmtId="49" fontId="18" fillId="2" borderId="63" xfId="0" applyNumberFormat="1" applyFont="1" applyFill="1" applyBorder="1" applyAlignment="1">
      <alignment horizontal="right"/>
    </xf>
    <xf numFmtId="49" fontId="5" fillId="2" borderId="63" xfId="0" applyNumberFormat="1" applyFont="1" applyFill="1" applyBorder="1" applyAlignment="1">
      <alignment vertical="center" wrapText="1"/>
    </xf>
    <xf numFmtId="49" fontId="5" fillId="2" borderId="63" xfId="0" applyNumberFormat="1" applyFont="1" applyFill="1" applyBorder="1" applyAlignment="1">
      <alignment horizontal="right" vertical="center" wrapText="1"/>
    </xf>
    <xf numFmtId="49" fontId="5" fillId="2" borderId="63" xfId="0" applyNumberFormat="1" applyFont="1" applyFill="1" applyBorder="1" applyAlignment="1">
      <alignment horizontal="right"/>
    </xf>
    <xf numFmtId="14" fontId="5" fillId="2" borderId="63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6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 vertical="center"/>
    </xf>
    <xf numFmtId="0" fontId="5" fillId="2" borderId="62" xfId="0" applyNumberFormat="1" applyFont="1" applyFill="1" applyBorder="1" applyAlignment="1">
      <alignment horizontal="center" wrapText="1"/>
    </xf>
    <xf numFmtId="0" fontId="5" fillId="2" borderId="5" xfId="0" applyNumberFormat="1" applyFont="1" applyFill="1" applyBorder="1" applyAlignment="1">
      <alignment horizontal="center" wrapText="1"/>
    </xf>
    <xf numFmtId="0" fontId="5" fillId="2" borderId="47" xfId="0" applyNumberFormat="1" applyFont="1" applyFill="1" applyBorder="1" applyAlignment="1">
      <alignment horizontal="center" wrapText="1"/>
    </xf>
    <xf numFmtId="0" fontId="5" fillId="2" borderId="64" xfId="0" applyNumberFormat="1" applyFont="1" applyFill="1" applyBorder="1" applyAlignment="1">
      <alignment horizontal="center" wrapText="1"/>
    </xf>
    <xf numFmtId="0" fontId="5" fillId="2" borderId="63" xfId="0" applyNumberFormat="1" applyFont="1" applyFill="1" applyBorder="1" applyAlignment="1">
      <alignment horizontal="center" wrapText="1"/>
    </xf>
    <xf numFmtId="0" fontId="5" fillId="2" borderId="48" xfId="0" applyNumberFormat="1" applyFont="1" applyFill="1" applyBorder="1" applyAlignment="1">
      <alignment horizontal="center" wrapText="1"/>
    </xf>
    <xf numFmtId="0" fontId="9" fillId="2" borderId="62" xfId="0" applyFont="1" applyFill="1" applyBorder="1" applyAlignment="1">
      <alignment horizontal="center" vertical="center" wrapText="1"/>
    </xf>
    <xf numFmtId="0" fontId="5" fillId="2" borderId="47" xfId="0" applyNumberFormat="1" applyFont="1" applyFill="1" applyBorder="1" applyAlignment="1">
      <alignment horizontal="center"/>
    </xf>
    <xf numFmtId="0" fontId="5" fillId="2" borderId="63" xfId="0" applyNumberFormat="1" applyFont="1" applyFill="1" applyBorder="1" applyAlignment="1">
      <alignment horizontal="center"/>
    </xf>
    <xf numFmtId="0" fontId="5" fillId="2" borderId="65" xfId="0" applyNumberFormat="1" applyFont="1" applyFill="1" applyBorder="1" applyAlignment="1">
      <alignment horizontal="center"/>
    </xf>
    <xf numFmtId="3" fontId="5" fillId="2" borderId="64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41" xfId="0" applyFont="1" applyFill="1" applyBorder="1" applyAlignment="1">
      <alignment horizontal="center"/>
    </xf>
    <xf numFmtId="0" fontId="16" fillId="9" borderId="34" xfId="0" applyFont="1" applyFill="1" applyBorder="1" applyAlignment="1">
      <alignment horizontal="center"/>
    </xf>
    <xf numFmtId="49" fontId="16" fillId="8" borderId="26" xfId="0" applyNumberFormat="1" applyFont="1" applyFill="1" applyBorder="1" applyAlignment="1">
      <alignment horizontal="center"/>
    </xf>
    <xf numFmtId="9" fontId="16" fillId="2" borderId="28" xfId="0" applyNumberFormat="1" applyFont="1" applyFill="1" applyBorder="1" applyAlignment="1">
      <alignment horizontal="center"/>
    </xf>
    <xf numFmtId="9" fontId="14" fillId="8" borderId="31" xfId="0" applyNumberFormat="1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41" fontId="14" fillId="8" borderId="45" xfId="3" applyFont="1" applyFill="1" applyBorder="1" applyAlignment="1">
      <alignment horizontal="center" vertical="center"/>
    </xf>
    <xf numFmtId="41" fontId="14" fillId="8" borderId="30" xfId="3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24" fillId="0" borderId="63" xfId="1" applyFont="1" applyBorder="1"/>
    <xf numFmtId="0" fontId="25" fillId="0" borderId="63" xfId="1" applyFont="1" applyBorder="1"/>
    <xf numFmtId="0" fontId="24" fillId="0" borderId="65" xfId="1" applyFont="1" applyBorder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3" fontId="26" fillId="3" borderId="7" xfId="0" applyNumberFormat="1" applyFont="1" applyFill="1" applyBorder="1" applyAlignment="1">
      <alignment vertical="center"/>
    </xf>
    <xf numFmtId="0" fontId="5" fillId="0" borderId="64" xfId="0" applyNumberFormat="1" applyFont="1" applyBorder="1" applyAlignment="1"/>
    <xf numFmtId="49" fontId="19" fillId="9" borderId="32" xfId="0" applyNumberFormat="1" applyFont="1" applyFill="1" applyBorder="1" applyAlignment="1">
      <alignment vertical="center"/>
    </xf>
    <xf numFmtId="49" fontId="19" fillId="9" borderId="33" xfId="0" applyNumberFormat="1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7" xfId="0" applyNumberFormat="1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7" fillId="4" borderId="59" xfId="0" applyFont="1" applyFill="1" applyBorder="1" applyAlignment="1">
      <alignment horizontal="center" vertical="center"/>
    </xf>
    <xf numFmtId="0" fontId="5" fillId="0" borderId="65" xfId="0" applyNumberFormat="1" applyFont="1" applyBorder="1" applyAlignment="1"/>
    <xf numFmtId="3" fontId="5" fillId="2" borderId="65" xfId="0" applyNumberFormat="1" applyFont="1" applyFill="1" applyBorder="1" applyAlignment="1">
      <alignment horizontal="center"/>
    </xf>
    <xf numFmtId="49" fontId="5" fillId="2" borderId="65" xfId="0" applyNumberFormat="1" applyFont="1" applyFill="1" applyBorder="1" applyAlignment="1">
      <alignment horizontal="center" wrapText="1"/>
    </xf>
    <xf numFmtId="3" fontId="20" fillId="3" borderId="7" xfId="0" applyNumberFormat="1" applyFont="1" applyFill="1" applyBorder="1" applyAlignment="1">
      <alignment vertical="center"/>
    </xf>
    <xf numFmtId="49" fontId="14" fillId="8" borderId="14" xfId="0" applyNumberFormat="1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8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90500"/>
          <a:ext cx="5829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7"/>
  <sheetViews>
    <sheetView showGridLines="0" tabSelected="1" topLeftCell="B1" workbookViewId="0">
      <selection activeCell="O64" sqref="O64"/>
    </sheetView>
  </sheetViews>
  <sheetFormatPr baseColWidth="10" defaultColWidth="10.85546875" defaultRowHeight="11.25" customHeight="1"/>
  <cols>
    <col min="1" max="2" width="4.42578125" style="1" customWidth="1"/>
    <col min="3" max="3" width="21.85546875" style="1" customWidth="1"/>
    <col min="4" max="4" width="18.7109375" style="1" customWidth="1"/>
    <col min="5" max="5" width="9" style="188" customWidth="1"/>
    <col min="6" max="6" width="14.42578125" style="1" customWidth="1"/>
    <col min="7" max="7" width="11" style="1" customWidth="1"/>
    <col min="8" max="8" width="12.42578125" style="1" customWidth="1"/>
    <col min="9" max="16" width="10.85546875" style="1" customWidth="1"/>
    <col min="17" max="17" width="10.85546875" style="74" customWidth="1"/>
    <col min="18" max="256" width="10.85546875" style="1" customWidth="1"/>
  </cols>
  <sheetData>
    <row r="1" spans="1:8" ht="15" customHeight="1">
      <c r="A1" s="2"/>
      <c r="B1" s="2"/>
      <c r="C1" s="2"/>
      <c r="D1" s="2"/>
      <c r="E1" s="155"/>
      <c r="F1" s="2"/>
      <c r="G1" s="2"/>
      <c r="H1" s="2"/>
    </row>
    <row r="2" spans="1:8" ht="15" customHeight="1">
      <c r="A2" s="2"/>
      <c r="B2" s="2"/>
      <c r="C2" s="2"/>
      <c r="D2" s="2"/>
      <c r="E2" s="155"/>
      <c r="F2" s="2"/>
      <c r="G2" s="2"/>
      <c r="H2" s="2"/>
    </row>
    <row r="3" spans="1:8" ht="15" customHeight="1">
      <c r="A3" s="2"/>
      <c r="B3" s="2"/>
      <c r="C3" s="2"/>
      <c r="D3" s="2"/>
      <c r="E3" s="155"/>
      <c r="F3" s="2"/>
      <c r="G3" s="2"/>
      <c r="H3" s="2"/>
    </row>
    <row r="4" spans="1:8" ht="15" customHeight="1">
      <c r="A4" s="2"/>
      <c r="B4" s="2"/>
      <c r="C4" s="2"/>
      <c r="D4" s="2"/>
      <c r="E4" s="155"/>
      <c r="F4" s="2"/>
      <c r="G4" s="2"/>
      <c r="H4" s="2"/>
    </row>
    <row r="5" spans="1:8" ht="15" customHeight="1">
      <c r="A5" s="2"/>
      <c r="B5" s="2"/>
      <c r="C5" s="2"/>
      <c r="D5" s="2"/>
      <c r="E5" s="155"/>
      <c r="F5" s="2"/>
      <c r="G5" s="2"/>
      <c r="H5" s="2"/>
    </row>
    <row r="6" spans="1:8" ht="15" customHeight="1">
      <c r="A6" s="2"/>
      <c r="B6" s="2"/>
      <c r="C6" s="2"/>
      <c r="D6" s="2"/>
      <c r="E6" s="155"/>
      <c r="F6" s="2"/>
      <c r="G6" s="2"/>
      <c r="H6" s="2"/>
    </row>
    <row r="7" spans="1:8" ht="15" customHeight="1">
      <c r="A7" s="2"/>
      <c r="B7" s="2"/>
      <c r="C7" s="2"/>
      <c r="D7" s="2"/>
      <c r="E7" s="155"/>
      <c r="F7" s="2"/>
      <c r="G7" s="2"/>
      <c r="H7" s="2"/>
    </row>
    <row r="8" spans="1:8" ht="15" customHeight="1">
      <c r="A8" s="2"/>
      <c r="B8" s="80"/>
      <c r="C8" s="80"/>
      <c r="D8" s="80"/>
      <c r="E8" s="155"/>
      <c r="F8" s="3"/>
      <c r="G8" s="3"/>
      <c r="H8" s="3"/>
    </row>
    <row r="9" spans="1:8" ht="12" customHeight="1">
      <c r="A9" s="4"/>
      <c r="B9" s="81"/>
      <c r="C9" s="149" t="s">
        <v>0</v>
      </c>
      <c r="D9" s="150" t="s">
        <v>107</v>
      </c>
      <c r="E9" s="156"/>
      <c r="F9" s="200" t="s">
        <v>84</v>
      </c>
      <c r="G9" s="201"/>
      <c r="H9" s="5">
        <v>150000</v>
      </c>
    </row>
    <row r="10" spans="1:8" ht="13.5" customHeight="1">
      <c r="A10" s="4"/>
      <c r="B10" s="81"/>
      <c r="C10" s="151" t="s">
        <v>1</v>
      </c>
      <c r="D10" s="152" t="s">
        <v>88</v>
      </c>
      <c r="E10" s="157"/>
      <c r="F10" s="198" t="s">
        <v>2</v>
      </c>
      <c r="G10" s="199"/>
      <c r="H10" s="6" t="s">
        <v>89</v>
      </c>
    </row>
    <row r="11" spans="1:8" ht="15" customHeight="1">
      <c r="A11" s="4"/>
      <c r="B11" s="81"/>
      <c r="C11" s="151" t="s">
        <v>3</v>
      </c>
      <c r="D11" s="153" t="s">
        <v>108</v>
      </c>
      <c r="E11" s="157"/>
      <c r="F11" s="198" t="s">
        <v>106</v>
      </c>
      <c r="G11" s="199"/>
      <c r="H11" s="77">
        <v>50</v>
      </c>
    </row>
    <row r="12" spans="1:8" ht="14.25" customHeight="1">
      <c r="A12" s="4"/>
      <c r="B12" s="81"/>
      <c r="C12" s="151" t="s">
        <v>4</v>
      </c>
      <c r="D12" s="102" t="s">
        <v>59</v>
      </c>
      <c r="E12" s="157"/>
      <c r="F12" s="8" t="s">
        <v>5</v>
      </c>
      <c r="G12" s="9"/>
      <c r="H12" s="10">
        <f>(H9*H11)</f>
        <v>7500000</v>
      </c>
    </row>
    <row r="13" spans="1:8" ht="11.25" customHeight="1">
      <c r="A13" s="4"/>
      <c r="B13" s="81"/>
      <c r="C13" s="151" t="s">
        <v>6</v>
      </c>
      <c r="D13" s="153" t="s">
        <v>112</v>
      </c>
      <c r="E13" s="157"/>
      <c r="F13" s="198" t="s">
        <v>7</v>
      </c>
      <c r="G13" s="199"/>
      <c r="H13" s="6" t="s">
        <v>109</v>
      </c>
    </row>
    <row r="14" spans="1:8" ht="13.5" customHeight="1">
      <c r="A14" s="4"/>
      <c r="B14" s="81"/>
      <c r="C14" s="151" t="s">
        <v>8</v>
      </c>
      <c r="D14" s="153" t="s">
        <v>113</v>
      </c>
      <c r="E14" s="157"/>
      <c r="F14" s="198" t="s">
        <v>9</v>
      </c>
      <c r="G14" s="199"/>
      <c r="H14" s="6" t="s">
        <v>89</v>
      </c>
    </row>
    <row r="15" spans="1:8" ht="15">
      <c r="A15" s="4"/>
      <c r="B15" s="81"/>
      <c r="C15" s="151" t="s">
        <v>10</v>
      </c>
      <c r="D15" s="154" t="s">
        <v>70</v>
      </c>
      <c r="E15" s="157"/>
      <c r="F15" s="202" t="s">
        <v>11</v>
      </c>
      <c r="G15" s="203"/>
      <c r="H15" s="7" t="s">
        <v>110</v>
      </c>
    </row>
    <row r="16" spans="1:8" ht="12" customHeight="1">
      <c r="A16" s="2"/>
      <c r="B16" s="82"/>
      <c r="C16" s="147"/>
      <c r="D16" s="148"/>
      <c r="E16" s="158"/>
      <c r="F16" s="85"/>
      <c r="G16" s="85"/>
      <c r="H16" s="86"/>
    </row>
    <row r="17" spans="1:9" ht="12" customHeight="1">
      <c r="A17" s="11"/>
      <c r="B17" s="81"/>
      <c r="C17" s="204" t="s">
        <v>12</v>
      </c>
      <c r="D17" s="205"/>
      <c r="E17" s="205"/>
      <c r="F17" s="205"/>
      <c r="G17" s="205"/>
      <c r="H17" s="206"/>
    </row>
    <row r="18" spans="1:9" ht="12" customHeight="1">
      <c r="A18" s="2"/>
      <c r="B18" s="82"/>
      <c r="C18" s="87"/>
      <c r="D18" s="88"/>
      <c r="E18" s="159"/>
      <c r="F18" s="88"/>
      <c r="G18" s="89"/>
      <c r="H18" s="89"/>
    </row>
    <row r="19" spans="1:9" ht="12" customHeight="1">
      <c r="A19" s="4"/>
      <c r="B19" s="84"/>
      <c r="C19" s="90" t="s">
        <v>13</v>
      </c>
      <c r="D19" s="91"/>
      <c r="E19" s="160"/>
      <c r="F19" s="92"/>
      <c r="G19" s="92"/>
      <c r="H19" s="92"/>
    </row>
    <row r="20" spans="1:9" ht="24" customHeight="1">
      <c r="A20" s="11"/>
      <c r="B20" s="81"/>
      <c r="C20" s="96" t="s">
        <v>14</v>
      </c>
      <c r="D20" s="96" t="s">
        <v>15</v>
      </c>
      <c r="E20" s="96" t="s">
        <v>16</v>
      </c>
      <c r="F20" s="96" t="s">
        <v>17</v>
      </c>
      <c r="G20" s="96" t="s">
        <v>18</v>
      </c>
      <c r="H20" s="96" t="s">
        <v>19</v>
      </c>
    </row>
    <row r="21" spans="1:9" ht="12.75" customHeight="1">
      <c r="A21" s="11"/>
      <c r="B21" s="83"/>
      <c r="C21" s="93" t="s">
        <v>71</v>
      </c>
      <c r="D21" s="94" t="s">
        <v>20</v>
      </c>
      <c r="E21" s="161">
        <v>15</v>
      </c>
      <c r="F21" s="94" t="s">
        <v>97</v>
      </c>
      <c r="G21" s="95">
        <v>20000</v>
      </c>
      <c r="H21" s="95">
        <f>(E21*G21)</f>
        <v>300000</v>
      </c>
    </row>
    <row r="22" spans="1:9" ht="12.75" customHeight="1">
      <c r="A22" s="11"/>
      <c r="B22" s="83"/>
      <c r="C22" s="73" t="s">
        <v>91</v>
      </c>
      <c r="D22" s="12" t="s">
        <v>20</v>
      </c>
      <c r="E22" s="162">
        <v>10</v>
      </c>
      <c r="F22" s="12" t="s">
        <v>92</v>
      </c>
      <c r="G22" s="10">
        <v>20000</v>
      </c>
      <c r="H22" s="10">
        <f t="shared" ref="H22:H27" si="0">(E22*G22)</f>
        <v>200000</v>
      </c>
    </row>
    <row r="23" spans="1:9" ht="12.75" customHeight="1">
      <c r="A23" s="11"/>
      <c r="B23" s="83"/>
      <c r="C23" s="71" t="s">
        <v>60</v>
      </c>
      <c r="D23" s="12" t="s">
        <v>20</v>
      </c>
      <c r="E23" s="162">
        <v>4</v>
      </c>
      <c r="F23" s="12" t="s">
        <v>93</v>
      </c>
      <c r="G23" s="10">
        <v>20000</v>
      </c>
      <c r="H23" s="10">
        <f t="shared" si="0"/>
        <v>80000</v>
      </c>
    </row>
    <row r="24" spans="1:9" ht="12.75" customHeight="1">
      <c r="A24" s="11"/>
      <c r="B24" s="83"/>
      <c r="C24" s="75" t="s">
        <v>111</v>
      </c>
      <c r="D24" s="12" t="s">
        <v>20</v>
      </c>
      <c r="E24" s="162">
        <v>2</v>
      </c>
      <c r="F24" s="12" t="s">
        <v>94</v>
      </c>
      <c r="G24" s="10">
        <v>20000</v>
      </c>
      <c r="H24" s="10">
        <f t="shared" si="0"/>
        <v>40000</v>
      </c>
    </row>
    <row r="25" spans="1:9" ht="12.75" customHeight="1">
      <c r="A25" s="11"/>
      <c r="B25" s="83"/>
      <c r="C25" s="78" t="s">
        <v>85</v>
      </c>
      <c r="D25" s="12" t="s">
        <v>20</v>
      </c>
      <c r="E25" s="162">
        <v>8</v>
      </c>
      <c r="F25" s="12" t="s">
        <v>95</v>
      </c>
      <c r="G25" s="10">
        <v>20000</v>
      </c>
      <c r="H25" s="10">
        <f t="shared" si="0"/>
        <v>160000</v>
      </c>
    </row>
    <row r="26" spans="1:9" ht="12.75" customHeight="1">
      <c r="A26" s="11"/>
      <c r="B26" s="83"/>
      <c r="C26" s="75" t="s">
        <v>86</v>
      </c>
      <c r="D26" s="12" t="s">
        <v>20</v>
      </c>
      <c r="E26" s="162">
        <v>2</v>
      </c>
      <c r="F26" s="12" t="s">
        <v>93</v>
      </c>
      <c r="G26" s="10">
        <v>20000</v>
      </c>
      <c r="H26" s="10">
        <f t="shared" si="0"/>
        <v>40000</v>
      </c>
    </row>
    <row r="27" spans="1:9" ht="12.75" customHeight="1">
      <c r="A27" s="11"/>
      <c r="B27" s="83"/>
      <c r="C27" s="76" t="s">
        <v>96</v>
      </c>
      <c r="D27" s="97" t="s">
        <v>20</v>
      </c>
      <c r="E27" s="163">
        <v>4</v>
      </c>
      <c r="F27" s="97" t="s">
        <v>92</v>
      </c>
      <c r="G27" s="98">
        <v>20000</v>
      </c>
      <c r="H27" s="98">
        <f t="shared" si="0"/>
        <v>80000</v>
      </c>
    </row>
    <row r="28" spans="1:9" ht="12.75" customHeight="1">
      <c r="A28" s="11"/>
      <c r="B28" s="81"/>
      <c r="C28" s="143" t="s">
        <v>21</v>
      </c>
      <c r="D28" s="144"/>
      <c r="E28" s="144"/>
      <c r="F28" s="144"/>
      <c r="G28" s="145"/>
      <c r="H28" s="146">
        <f>SUM(H21:H27)</f>
        <v>900000</v>
      </c>
      <c r="I28" s="79"/>
    </row>
    <row r="29" spans="1:9" ht="12" customHeight="1">
      <c r="A29" s="2"/>
      <c r="B29" s="82"/>
      <c r="C29" s="87"/>
      <c r="D29" s="89"/>
      <c r="E29" s="159"/>
      <c r="F29" s="89"/>
      <c r="G29" s="99"/>
      <c r="H29" s="99"/>
    </row>
    <row r="30" spans="1:9" ht="12" customHeight="1">
      <c r="A30" s="4"/>
      <c r="B30" s="84"/>
      <c r="C30" s="13" t="s">
        <v>22</v>
      </c>
      <c r="D30" s="14"/>
      <c r="E30" s="15"/>
      <c r="F30" s="15"/>
      <c r="G30" s="16"/>
      <c r="H30" s="16"/>
    </row>
    <row r="31" spans="1:9" ht="24" customHeight="1">
      <c r="A31" s="4"/>
      <c r="B31" s="84"/>
      <c r="C31" s="17" t="s">
        <v>14</v>
      </c>
      <c r="D31" s="18" t="s">
        <v>15</v>
      </c>
      <c r="E31" s="18" t="s">
        <v>16</v>
      </c>
      <c r="F31" s="17" t="s">
        <v>17</v>
      </c>
      <c r="G31" s="18" t="s">
        <v>18</v>
      </c>
      <c r="H31" s="17" t="s">
        <v>19</v>
      </c>
    </row>
    <row r="32" spans="1:9" ht="12" customHeight="1">
      <c r="A32" s="4"/>
      <c r="B32" s="84"/>
      <c r="C32" s="19"/>
      <c r="D32" s="20"/>
      <c r="E32" s="20"/>
      <c r="F32" s="20"/>
      <c r="G32" s="19"/>
      <c r="H32" s="19"/>
    </row>
    <row r="33" spans="1:12" ht="12" customHeight="1">
      <c r="A33" s="4"/>
      <c r="B33" s="84"/>
      <c r="C33" s="21" t="s">
        <v>23</v>
      </c>
      <c r="D33" s="22"/>
      <c r="E33" s="22"/>
      <c r="F33" s="22"/>
      <c r="G33" s="23"/>
      <c r="H33" s="23"/>
    </row>
    <row r="34" spans="1:12" ht="12" customHeight="1">
      <c r="A34" s="2"/>
      <c r="B34" s="82"/>
      <c r="C34" s="24"/>
      <c r="D34" s="25"/>
      <c r="E34" s="29"/>
      <c r="F34" s="25"/>
      <c r="G34" s="26"/>
      <c r="H34" s="26"/>
    </row>
    <row r="35" spans="1:12" ht="12" customHeight="1">
      <c r="A35" s="4"/>
      <c r="B35" s="84"/>
      <c r="C35" s="13" t="s">
        <v>24</v>
      </c>
      <c r="D35" s="14"/>
      <c r="E35" s="15"/>
      <c r="F35" s="15"/>
      <c r="G35" s="16"/>
      <c r="H35" s="16"/>
    </row>
    <row r="36" spans="1:12" ht="24" customHeight="1">
      <c r="A36" s="4"/>
      <c r="B36" s="84"/>
      <c r="C36" s="17" t="s">
        <v>14</v>
      </c>
      <c r="D36" s="17" t="s">
        <v>15</v>
      </c>
      <c r="E36" s="17" t="s">
        <v>16</v>
      </c>
      <c r="F36" s="17" t="s">
        <v>17</v>
      </c>
      <c r="G36" s="18" t="s">
        <v>18</v>
      </c>
      <c r="H36" s="17" t="s">
        <v>19</v>
      </c>
    </row>
    <row r="37" spans="1:12" ht="12.75" customHeight="1">
      <c r="A37" s="11"/>
      <c r="B37" s="81"/>
      <c r="C37" s="106" t="s">
        <v>98</v>
      </c>
      <c r="D37" s="107" t="s">
        <v>25</v>
      </c>
      <c r="E37" s="164">
        <v>0.4</v>
      </c>
      <c r="F37" s="107" t="s">
        <v>97</v>
      </c>
      <c r="G37" s="108">
        <v>125000</v>
      </c>
      <c r="H37" s="109">
        <f>E37*G37</f>
        <v>50000</v>
      </c>
      <c r="I37" s="1" t="s">
        <v>65</v>
      </c>
    </row>
    <row r="38" spans="1:12" ht="12.75" customHeight="1">
      <c r="A38" s="11"/>
      <c r="B38" s="81"/>
      <c r="C38" s="100" t="s">
        <v>68</v>
      </c>
      <c r="D38" s="101" t="s">
        <v>25</v>
      </c>
      <c r="E38" s="165">
        <v>0.4</v>
      </c>
      <c r="F38" s="101" t="s">
        <v>97</v>
      </c>
      <c r="G38" s="103">
        <v>125000</v>
      </c>
      <c r="H38" s="104">
        <f t="shared" ref="H38:H43" si="1">E38*G38</f>
        <v>50000</v>
      </c>
    </row>
    <row r="39" spans="1:12" ht="12.75" customHeight="1">
      <c r="A39" s="11"/>
      <c r="B39" s="81"/>
      <c r="C39" s="105" t="s">
        <v>62</v>
      </c>
      <c r="D39" s="101" t="s">
        <v>25</v>
      </c>
      <c r="E39" s="165">
        <v>0.2</v>
      </c>
      <c r="F39" s="101" t="s">
        <v>97</v>
      </c>
      <c r="G39" s="103">
        <v>125000</v>
      </c>
      <c r="H39" s="104">
        <f t="shared" si="1"/>
        <v>25000</v>
      </c>
    </row>
    <row r="40" spans="1:12" ht="12.75" customHeight="1">
      <c r="A40" s="11"/>
      <c r="B40" s="81"/>
      <c r="C40" s="100" t="s">
        <v>72</v>
      </c>
      <c r="D40" s="101" t="s">
        <v>25</v>
      </c>
      <c r="E40" s="165">
        <v>0.2</v>
      </c>
      <c r="F40" s="101" t="s">
        <v>93</v>
      </c>
      <c r="G40" s="103">
        <v>125000</v>
      </c>
      <c r="H40" s="104">
        <f t="shared" si="1"/>
        <v>25000</v>
      </c>
    </row>
    <row r="41" spans="1:12" ht="12.75" customHeight="1">
      <c r="A41" s="11"/>
      <c r="B41" s="81"/>
      <c r="C41" s="100" t="s">
        <v>63</v>
      </c>
      <c r="D41" s="101" t="s">
        <v>25</v>
      </c>
      <c r="E41" s="165">
        <v>0.125</v>
      </c>
      <c r="F41" s="101" t="s">
        <v>94</v>
      </c>
      <c r="G41" s="103">
        <v>125000</v>
      </c>
      <c r="H41" s="104">
        <f t="shared" si="1"/>
        <v>15625</v>
      </c>
    </row>
    <row r="42" spans="1:12" ht="12.75" customHeight="1">
      <c r="A42" s="11"/>
      <c r="B42" s="81"/>
      <c r="C42" s="100" t="s">
        <v>73</v>
      </c>
      <c r="D42" s="101" t="s">
        <v>25</v>
      </c>
      <c r="E42" s="165">
        <v>0.125</v>
      </c>
      <c r="F42" s="101" t="s">
        <v>94</v>
      </c>
      <c r="G42" s="103">
        <v>125000</v>
      </c>
      <c r="H42" s="104">
        <f t="shared" si="1"/>
        <v>15625</v>
      </c>
    </row>
    <row r="43" spans="1:12" ht="12.75" customHeight="1">
      <c r="A43" s="11"/>
      <c r="B43" s="83"/>
      <c r="C43" s="110" t="s">
        <v>64</v>
      </c>
      <c r="D43" s="111" t="s">
        <v>25</v>
      </c>
      <c r="E43" s="166">
        <v>0.4</v>
      </c>
      <c r="F43" s="111" t="s">
        <v>94</v>
      </c>
      <c r="G43" s="112">
        <v>125000</v>
      </c>
      <c r="H43" s="113">
        <f t="shared" si="1"/>
        <v>50000</v>
      </c>
    </row>
    <row r="44" spans="1:12" ht="12.75" customHeight="1">
      <c r="A44" s="4"/>
      <c r="B44" s="84"/>
      <c r="C44" s="142" t="s">
        <v>26</v>
      </c>
      <c r="D44" s="27"/>
      <c r="E44" s="27"/>
      <c r="F44" s="27"/>
      <c r="G44" s="28"/>
      <c r="H44" s="141">
        <f>SUM(H37:H43)</f>
        <v>231250</v>
      </c>
    </row>
    <row r="45" spans="1:12" ht="12" customHeight="1">
      <c r="A45" s="2"/>
      <c r="B45" s="82"/>
      <c r="C45" s="24"/>
      <c r="D45" s="25"/>
      <c r="E45" s="29"/>
      <c r="F45" s="25"/>
      <c r="G45" s="26"/>
      <c r="H45" s="26"/>
    </row>
    <row r="46" spans="1:12" ht="12" customHeight="1">
      <c r="A46" s="4"/>
      <c r="B46" s="84"/>
      <c r="C46" s="13" t="s">
        <v>27</v>
      </c>
      <c r="D46" s="14"/>
      <c r="E46" s="15"/>
      <c r="F46" s="15"/>
      <c r="G46" s="16"/>
      <c r="H46" s="16"/>
    </row>
    <row r="47" spans="1:12" ht="24" customHeight="1">
      <c r="A47" s="4"/>
      <c r="B47" s="84"/>
      <c r="C47" s="18" t="s">
        <v>28</v>
      </c>
      <c r="D47" s="18" t="s">
        <v>29</v>
      </c>
      <c r="E47" s="18" t="s">
        <v>30</v>
      </c>
      <c r="F47" s="18" t="s">
        <v>17</v>
      </c>
      <c r="G47" s="18" t="s">
        <v>18</v>
      </c>
      <c r="H47" s="18" t="s">
        <v>19</v>
      </c>
      <c r="L47" s="70"/>
    </row>
    <row r="48" spans="1:12" ht="12.75" customHeight="1">
      <c r="A48" s="11"/>
      <c r="B48" s="83"/>
      <c r="C48" s="114" t="s">
        <v>31</v>
      </c>
      <c r="D48" s="115"/>
      <c r="E48" s="167"/>
      <c r="F48" s="115"/>
      <c r="G48" s="115"/>
      <c r="H48" s="115"/>
      <c r="L48" s="70"/>
    </row>
    <row r="49" spans="1:8" ht="12.75" customHeight="1">
      <c r="A49" s="11"/>
      <c r="B49" s="83"/>
      <c r="C49" s="116" t="s">
        <v>99</v>
      </c>
      <c r="D49" s="117" t="s">
        <v>66</v>
      </c>
      <c r="E49" s="168">
        <v>11</v>
      </c>
      <c r="F49" s="117" t="s">
        <v>100</v>
      </c>
      <c r="G49" s="72">
        <v>45000</v>
      </c>
      <c r="H49" s="72">
        <f>(E49*G49)</f>
        <v>495000</v>
      </c>
    </row>
    <row r="50" spans="1:8" ht="12.75" customHeight="1">
      <c r="A50" s="11"/>
      <c r="B50" s="81"/>
      <c r="C50" s="118" t="s">
        <v>32</v>
      </c>
      <c r="D50" s="119"/>
      <c r="E50" s="119"/>
      <c r="F50" s="119"/>
      <c r="G50" s="121"/>
      <c r="H50" s="121"/>
    </row>
    <row r="51" spans="1:8" ht="12.75" customHeight="1">
      <c r="A51" s="11"/>
      <c r="B51" s="81"/>
      <c r="C51" s="189" t="s">
        <v>75</v>
      </c>
      <c r="D51" s="122" t="s">
        <v>66</v>
      </c>
      <c r="E51" s="169">
        <v>250</v>
      </c>
      <c r="F51" s="122" t="s">
        <v>92</v>
      </c>
      <c r="G51" s="121">
        <v>440</v>
      </c>
      <c r="H51" s="121">
        <f>(E51*G51)</f>
        <v>110000</v>
      </c>
    </row>
    <row r="52" spans="1:8" ht="12.75" customHeight="1">
      <c r="A52" s="11"/>
      <c r="B52" s="81"/>
      <c r="C52" s="189" t="s">
        <v>101</v>
      </c>
      <c r="D52" s="122" t="s">
        <v>66</v>
      </c>
      <c r="E52" s="169">
        <v>300</v>
      </c>
      <c r="F52" s="122" t="s">
        <v>90</v>
      </c>
      <c r="G52" s="121">
        <v>392</v>
      </c>
      <c r="H52" s="121">
        <f>(E52*G52)</f>
        <v>117600</v>
      </c>
    </row>
    <row r="53" spans="1:8" ht="12.75" customHeight="1">
      <c r="A53" s="11"/>
      <c r="B53" s="81"/>
      <c r="C53" s="118" t="s">
        <v>79</v>
      </c>
      <c r="D53" s="119"/>
      <c r="E53" s="119"/>
      <c r="F53" s="119"/>
      <c r="G53" s="121"/>
      <c r="H53" s="121"/>
    </row>
    <row r="54" spans="1:8" ht="11.25" customHeight="1">
      <c r="B54" s="70"/>
      <c r="C54" s="189" t="s">
        <v>102</v>
      </c>
      <c r="D54" s="122" t="s">
        <v>69</v>
      </c>
      <c r="E54" s="169">
        <v>1.5</v>
      </c>
      <c r="F54" s="122" t="s">
        <v>103</v>
      </c>
      <c r="G54" s="121">
        <v>37000</v>
      </c>
      <c r="H54" s="121">
        <f t="shared" ref="H54" si="2">(E54*G54)</f>
        <v>55500</v>
      </c>
    </row>
    <row r="55" spans="1:8" ht="12.75" customHeight="1">
      <c r="A55" s="11"/>
      <c r="B55" s="81"/>
      <c r="C55" s="190" t="s">
        <v>80</v>
      </c>
      <c r="D55" s="122"/>
      <c r="E55" s="169"/>
      <c r="F55" s="122"/>
      <c r="G55" s="121"/>
      <c r="H55" s="121"/>
    </row>
    <row r="56" spans="1:8" ht="12.75" customHeight="1">
      <c r="A56" s="11"/>
      <c r="B56" s="81"/>
      <c r="C56" s="189" t="s">
        <v>76</v>
      </c>
      <c r="D56" s="119" t="s">
        <v>66</v>
      </c>
      <c r="E56" s="119">
        <v>4</v>
      </c>
      <c r="F56" s="119" t="s">
        <v>87</v>
      </c>
      <c r="G56" s="121">
        <v>5000</v>
      </c>
      <c r="H56" s="121">
        <f t="shared" ref="H56" si="3">(E56*G56)</f>
        <v>20000</v>
      </c>
    </row>
    <row r="57" spans="1:8" ht="12.75" customHeight="1">
      <c r="A57" s="39"/>
      <c r="B57" s="81"/>
      <c r="C57" s="190" t="s">
        <v>81</v>
      </c>
      <c r="D57" s="119"/>
      <c r="E57" s="169"/>
      <c r="F57" s="122"/>
      <c r="G57" s="121"/>
      <c r="H57" s="121"/>
    </row>
    <row r="58" spans="1:8" ht="12.75" customHeight="1">
      <c r="A58" s="39"/>
      <c r="B58" s="81"/>
      <c r="C58" s="189" t="s">
        <v>104</v>
      </c>
      <c r="D58" s="119" t="s">
        <v>69</v>
      </c>
      <c r="E58" s="169">
        <v>1</v>
      </c>
      <c r="F58" s="120" t="s">
        <v>90</v>
      </c>
      <c r="G58" s="121">
        <v>12000</v>
      </c>
      <c r="H58" s="121">
        <f t="shared" ref="H58:H59" si="4">(E58*G58)</f>
        <v>12000</v>
      </c>
    </row>
    <row r="59" spans="1:8" ht="12.75" customHeight="1">
      <c r="A59" s="39"/>
      <c r="B59" s="81"/>
      <c r="C59" s="191" t="s">
        <v>77</v>
      </c>
      <c r="D59" s="123" t="s">
        <v>69</v>
      </c>
      <c r="E59" s="170">
        <v>0.5</v>
      </c>
      <c r="F59" s="124" t="s">
        <v>83</v>
      </c>
      <c r="G59" s="125">
        <v>36000</v>
      </c>
      <c r="H59" s="125">
        <f t="shared" si="4"/>
        <v>18000</v>
      </c>
    </row>
    <row r="60" spans="1:8" ht="13.5" customHeight="1">
      <c r="A60" s="4"/>
      <c r="B60" s="84"/>
      <c r="C60" s="192" t="s">
        <v>78</v>
      </c>
      <c r="D60" s="192"/>
      <c r="E60" s="192"/>
      <c r="F60" s="192"/>
      <c r="G60" s="193"/>
      <c r="H60" s="194">
        <f>SUM(H48:H59)</f>
        <v>828100</v>
      </c>
    </row>
    <row r="61" spans="1:8" ht="12" customHeight="1">
      <c r="A61" s="2"/>
      <c r="B61" s="81"/>
      <c r="D61" s="25"/>
      <c r="E61" s="29"/>
      <c r="F61" s="29"/>
      <c r="G61" s="26"/>
      <c r="H61" s="26"/>
    </row>
    <row r="62" spans="1:8" ht="12" customHeight="1">
      <c r="A62" s="4"/>
      <c r="B62" s="84"/>
      <c r="C62" s="13" t="s">
        <v>33</v>
      </c>
      <c r="D62" s="14"/>
      <c r="E62" s="15"/>
      <c r="F62" s="15"/>
      <c r="G62" s="16"/>
      <c r="H62" s="16"/>
    </row>
    <row r="63" spans="1:8" ht="24" customHeight="1">
      <c r="A63" s="4"/>
      <c r="B63" s="84"/>
      <c r="C63" s="17" t="s">
        <v>34</v>
      </c>
      <c r="D63" s="18" t="s">
        <v>29</v>
      </c>
      <c r="E63" s="18" t="s">
        <v>30</v>
      </c>
      <c r="F63" s="17" t="s">
        <v>17</v>
      </c>
      <c r="G63" s="18" t="s">
        <v>18</v>
      </c>
      <c r="H63" s="17" t="s">
        <v>19</v>
      </c>
    </row>
    <row r="64" spans="1:8" ht="12.75" customHeight="1">
      <c r="A64" s="11"/>
      <c r="B64" s="81"/>
      <c r="C64" s="195" t="s">
        <v>74</v>
      </c>
      <c r="D64" s="126" t="s">
        <v>67</v>
      </c>
      <c r="E64" s="171">
        <v>1</v>
      </c>
      <c r="F64" s="107" t="s">
        <v>105</v>
      </c>
      <c r="G64" s="127">
        <v>30000</v>
      </c>
      <c r="H64" s="127">
        <f t="shared" ref="H64:H65" si="5">(E64*G64)</f>
        <v>30000</v>
      </c>
    </row>
    <row r="65" spans="1:8" ht="12.75" customHeight="1">
      <c r="A65" s="11"/>
      <c r="B65" s="81"/>
      <c r="C65" s="207" t="s">
        <v>61</v>
      </c>
      <c r="D65" s="124" t="s">
        <v>82</v>
      </c>
      <c r="E65" s="208">
        <v>150000</v>
      </c>
      <c r="F65" s="209" t="s">
        <v>89</v>
      </c>
      <c r="G65" s="125">
        <v>10</v>
      </c>
      <c r="H65" s="125">
        <f t="shared" si="5"/>
        <v>1500000</v>
      </c>
    </row>
    <row r="66" spans="1:8" ht="13.5" customHeight="1">
      <c r="A66" s="4"/>
      <c r="B66" s="84"/>
      <c r="C66" s="142" t="s">
        <v>35</v>
      </c>
      <c r="D66" s="27"/>
      <c r="E66" s="27"/>
      <c r="F66" s="27"/>
      <c r="G66" s="28"/>
      <c r="H66" s="210">
        <f>SUM(H64:H65)</f>
        <v>1530000</v>
      </c>
    </row>
    <row r="67" spans="1:8" ht="12" customHeight="1">
      <c r="A67" s="2"/>
      <c r="B67" s="82"/>
      <c r="C67" s="42"/>
      <c r="D67" s="42"/>
      <c r="E67" s="172"/>
      <c r="F67" s="42"/>
      <c r="G67" s="43"/>
      <c r="H67" s="43"/>
    </row>
    <row r="68" spans="1:8" ht="12" customHeight="1">
      <c r="A68" s="39"/>
      <c r="B68" s="81"/>
      <c r="C68" s="44" t="s">
        <v>36</v>
      </c>
      <c r="D68" s="45"/>
      <c r="E68" s="173"/>
      <c r="F68" s="45"/>
      <c r="G68" s="45"/>
      <c r="H68" s="136">
        <f>H28+H44+H60+H66</f>
        <v>3489350</v>
      </c>
    </row>
    <row r="69" spans="1:8" ht="12" customHeight="1">
      <c r="A69" s="39"/>
      <c r="B69" s="81"/>
      <c r="C69" s="46" t="s">
        <v>37</v>
      </c>
      <c r="D69" s="31"/>
      <c r="E69" s="174"/>
      <c r="F69" s="31"/>
      <c r="G69" s="31"/>
      <c r="H69" s="137">
        <f>H68*0.05</f>
        <v>174467.5</v>
      </c>
    </row>
    <row r="70" spans="1:8" ht="12" customHeight="1">
      <c r="A70" s="39"/>
      <c r="B70" s="81"/>
      <c r="C70" s="47" t="s">
        <v>38</v>
      </c>
      <c r="D70" s="30"/>
      <c r="E70" s="175"/>
      <c r="F70" s="30"/>
      <c r="G70" s="30"/>
      <c r="H70" s="138">
        <f>H69+H68</f>
        <v>3663817.5</v>
      </c>
    </row>
    <row r="71" spans="1:8" ht="12" customHeight="1">
      <c r="A71" s="39"/>
      <c r="B71" s="81"/>
      <c r="C71" s="46" t="s">
        <v>39</v>
      </c>
      <c r="D71" s="31"/>
      <c r="E71" s="174"/>
      <c r="F71" s="31"/>
      <c r="G71" s="31"/>
      <c r="H71" s="137">
        <f>H12</f>
        <v>7500000</v>
      </c>
    </row>
    <row r="72" spans="1:8" ht="12" customHeight="1">
      <c r="A72" s="39"/>
      <c r="B72" s="81"/>
      <c r="C72" s="48" t="s">
        <v>40</v>
      </c>
      <c r="D72" s="139"/>
      <c r="E72" s="176"/>
      <c r="F72" s="139"/>
      <c r="G72" s="139"/>
      <c r="H72" s="140">
        <f>H71-H70</f>
        <v>3836182.5</v>
      </c>
    </row>
    <row r="73" spans="1:8" ht="12" customHeight="1">
      <c r="A73" s="39"/>
      <c r="B73" s="81"/>
      <c r="C73" s="40" t="s">
        <v>41</v>
      </c>
      <c r="D73" s="41"/>
      <c r="E73" s="177"/>
      <c r="F73" s="41"/>
      <c r="G73" s="41"/>
      <c r="H73" s="36"/>
    </row>
    <row r="74" spans="1:8" ht="12.75" customHeight="1" thickBot="1">
      <c r="A74" s="39"/>
      <c r="B74" s="81"/>
      <c r="C74" s="49"/>
      <c r="D74" s="41"/>
      <c r="E74" s="177"/>
      <c r="F74" s="41"/>
      <c r="G74" s="41"/>
      <c r="H74" s="36"/>
    </row>
    <row r="75" spans="1:8" ht="12" customHeight="1">
      <c r="A75" s="39"/>
      <c r="B75" s="81"/>
      <c r="C75" s="57" t="s">
        <v>42</v>
      </c>
      <c r="D75" s="58"/>
      <c r="E75" s="178"/>
      <c r="F75" s="58"/>
      <c r="G75" s="59"/>
      <c r="H75" s="36"/>
    </row>
    <row r="76" spans="1:8" ht="12" customHeight="1">
      <c r="A76" s="39"/>
      <c r="B76" s="81"/>
      <c r="C76" s="60" t="s">
        <v>43</v>
      </c>
      <c r="D76" s="38"/>
      <c r="E76" s="179"/>
      <c r="F76" s="38"/>
      <c r="G76" s="61"/>
      <c r="H76" s="36"/>
    </row>
    <row r="77" spans="1:8" ht="12" customHeight="1">
      <c r="A77" s="39"/>
      <c r="B77" s="81"/>
      <c r="C77" s="60" t="s">
        <v>44</v>
      </c>
      <c r="D77" s="38"/>
      <c r="E77" s="179"/>
      <c r="F77" s="38"/>
      <c r="G77" s="61"/>
      <c r="H77" s="36"/>
    </row>
    <row r="78" spans="1:8" ht="12" customHeight="1">
      <c r="A78" s="39"/>
      <c r="B78" s="81"/>
      <c r="C78" s="60" t="s">
        <v>45</v>
      </c>
      <c r="D78" s="38"/>
      <c r="E78" s="179"/>
      <c r="F78" s="38"/>
      <c r="G78" s="61"/>
      <c r="H78" s="36"/>
    </row>
    <row r="79" spans="1:8" ht="12" customHeight="1">
      <c r="A79" s="39"/>
      <c r="B79" s="81"/>
      <c r="C79" s="60" t="s">
        <v>46</v>
      </c>
      <c r="D79" s="38"/>
      <c r="E79" s="179"/>
      <c r="F79" s="38"/>
      <c r="G79" s="61"/>
      <c r="H79" s="36"/>
    </row>
    <row r="80" spans="1:8" ht="12" customHeight="1">
      <c r="A80" s="39"/>
      <c r="B80" s="81"/>
      <c r="C80" s="60" t="s">
        <v>47</v>
      </c>
      <c r="D80" s="38"/>
      <c r="E80" s="179"/>
      <c r="F80" s="38"/>
      <c r="G80" s="61"/>
      <c r="H80" s="36"/>
    </row>
    <row r="81" spans="1:8" ht="12.75" customHeight="1" thickBot="1">
      <c r="A81" s="39"/>
      <c r="B81" s="81"/>
      <c r="C81" s="62" t="s">
        <v>48</v>
      </c>
      <c r="D81" s="63"/>
      <c r="E81" s="180"/>
      <c r="F81" s="63"/>
      <c r="G81" s="64"/>
      <c r="H81" s="36"/>
    </row>
    <row r="82" spans="1:8" ht="12.75" customHeight="1">
      <c r="A82" s="39"/>
      <c r="B82" s="81"/>
      <c r="C82" s="55"/>
      <c r="D82" s="38"/>
      <c r="E82" s="179"/>
      <c r="F82" s="38"/>
      <c r="G82" s="38"/>
      <c r="H82" s="36"/>
    </row>
    <row r="83" spans="1:8" ht="15" customHeight="1" thickBot="1">
      <c r="A83" s="39"/>
      <c r="B83" s="81"/>
      <c r="C83" s="196" t="s">
        <v>49</v>
      </c>
      <c r="D83" s="197"/>
      <c r="E83" s="181"/>
      <c r="F83" s="33"/>
      <c r="G83" s="33"/>
      <c r="H83" s="36"/>
    </row>
    <row r="84" spans="1:8" ht="12" customHeight="1">
      <c r="A84" s="39"/>
      <c r="B84" s="81"/>
      <c r="C84" s="51" t="s">
        <v>34</v>
      </c>
      <c r="D84" s="211" t="s">
        <v>50</v>
      </c>
      <c r="E84" s="182" t="s">
        <v>51</v>
      </c>
      <c r="F84" s="33"/>
      <c r="G84" s="33"/>
      <c r="H84" s="36"/>
    </row>
    <row r="85" spans="1:8" ht="12" customHeight="1">
      <c r="A85" s="39"/>
      <c r="B85" s="81"/>
      <c r="C85" s="52" t="s">
        <v>52</v>
      </c>
      <c r="D85" s="128">
        <v>900000</v>
      </c>
      <c r="E85" s="183">
        <f>(D85/D91)</f>
        <v>0.24564538959085849</v>
      </c>
      <c r="F85" s="33"/>
      <c r="G85" s="33"/>
      <c r="H85" s="36"/>
    </row>
    <row r="86" spans="1:8" ht="12" customHeight="1">
      <c r="A86" s="39"/>
      <c r="B86" s="81"/>
      <c r="C86" s="52" t="s">
        <v>53</v>
      </c>
      <c r="D86" s="129">
        <v>0</v>
      </c>
      <c r="E86" s="183">
        <v>0</v>
      </c>
      <c r="F86" s="33"/>
      <c r="G86" s="33"/>
      <c r="H86" s="36"/>
    </row>
    <row r="87" spans="1:8" ht="12" customHeight="1">
      <c r="A87" s="39"/>
      <c r="B87" s="81"/>
      <c r="C87" s="52" t="s">
        <v>54</v>
      </c>
      <c r="D87" s="130">
        <v>231250</v>
      </c>
      <c r="E87" s="183">
        <f>(D87/D91)</f>
        <v>6.3117218158762256E-2</v>
      </c>
      <c r="F87" s="33"/>
      <c r="G87" s="33"/>
      <c r="H87" s="36"/>
    </row>
    <row r="88" spans="1:8" ht="12" customHeight="1">
      <c r="A88" s="39"/>
      <c r="B88" s="81"/>
      <c r="C88" s="52" t="s">
        <v>28</v>
      </c>
      <c r="D88" s="130">
        <v>828100</v>
      </c>
      <c r="E88" s="183">
        <f>(D88/D91)</f>
        <v>0.22602105235576658</v>
      </c>
      <c r="F88" s="33"/>
      <c r="G88" s="33"/>
      <c r="H88" s="36"/>
    </row>
    <row r="89" spans="1:8" ht="12" customHeight="1">
      <c r="A89" s="39"/>
      <c r="B89" s="81"/>
      <c r="C89" s="52" t="s">
        <v>55</v>
      </c>
      <c r="D89" s="131">
        <v>1530000</v>
      </c>
      <c r="E89" s="183">
        <f>(D89/D91)</f>
        <v>0.41759716230445942</v>
      </c>
      <c r="F89" s="35"/>
      <c r="G89" s="35"/>
      <c r="H89" s="36"/>
    </row>
    <row r="90" spans="1:8" ht="12" customHeight="1">
      <c r="A90" s="39"/>
      <c r="B90" s="81"/>
      <c r="C90" s="52" t="s">
        <v>56</v>
      </c>
      <c r="D90" s="131">
        <v>174468</v>
      </c>
      <c r="E90" s="183">
        <f>(D90/D91)</f>
        <v>4.7619177590153224E-2</v>
      </c>
      <c r="F90" s="35"/>
      <c r="G90" s="35"/>
      <c r="H90" s="36"/>
    </row>
    <row r="91" spans="1:8" ht="12.75" customHeight="1" thickBot="1">
      <c r="A91" s="39"/>
      <c r="B91" s="81"/>
      <c r="C91" s="53" t="s">
        <v>57</v>
      </c>
      <c r="D91" s="54">
        <f>SUM(D85:D90)</f>
        <v>3663818</v>
      </c>
      <c r="E91" s="184">
        <f>SUM(E85:E90)</f>
        <v>0.99999999999999989</v>
      </c>
      <c r="F91" s="35"/>
      <c r="G91" s="35"/>
      <c r="H91" s="36"/>
    </row>
    <row r="92" spans="1:8" ht="12" customHeight="1">
      <c r="A92" s="39"/>
      <c r="B92" s="81"/>
      <c r="C92" s="49"/>
      <c r="D92" s="41"/>
      <c r="E92" s="177"/>
      <c r="F92" s="41"/>
      <c r="G92" s="41"/>
      <c r="H92" s="36"/>
    </row>
    <row r="93" spans="1:8" ht="12.75" customHeight="1">
      <c r="A93" s="39"/>
      <c r="B93" s="81"/>
      <c r="C93" s="50"/>
      <c r="D93" s="41"/>
      <c r="E93" s="177"/>
      <c r="F93" s="41"/>
      <c r="G93" s="41"/>
      <c r="H93" s="36"/>
    </row>
    <row r="94" spans="1:8" ht="12" customHeight="1" thickBot="1">
      <c r="A94" s="32"/>
      <c r="B94" s="81"/>
      <c r="C94" s="66"/>
      <c r="D94" s="67" t="s">
        <v>114</v>
      </c>
      <c r="E94" s="185"/>
      <c r="F94" s="68"/>
      <c r="G94" s="34"/>
      <c r="H94" s="36"/>
    </row>
    <row r="95" spans="1:8" ht="12" customHeight="1">
      <c r="A95" s="39"/>
      <c r="B95" s="81"/>
      <c r="C95" s="69" t="s">
        <v>115</v>
      </c>
      <c r="D95" s="132">
        <v>140000</v>
      </c>
      <c r="E95" s="186">
        <v>150000</v>
      </c>
      <c r="F95" s="133">
        <v>160000</v>
      </c>
      <c r="G95" s="65"/>
      <c r="H95" s="37"/>
    </row>
    <row r="96" spans="1:8" ht="12.75" customHeight="1" thickBot="1">
      <c r="A96" s="39"/>
      <c r="B96" s="81"/>
      <c r="C96" s="53" t="s">
        <v>116</v>
      </c>
      <c r="D96" s="134">
        <f>H70/D95</f>
        <v>26.170124999999999</v>
      </c>
      <c r="E96" s="187">
        <f>(H70/E95)</f>
        <v>24.425450000000001</v>
      </c>
      <c r="F96" s="135">
        <f>(H70/F95)</f>
        <v>22.898859375000001</v>
      </c>
      <c r="G96" s="65"/>
      <c r="H96" s="37"/>
    </row>
    <row r="97" spans="1:8" ht="15.6" customHeight="1">
      <c r="A97" s="39"/>
      <c r="B97" s="81"/>
      <c r="C97" s="56" t="s">
        <v>58</v>
      </c>
      <c r="D97" s="38"/>
      <c r="E97" s="179"/>
      <c r="F97" s="38"/>
      <c r="G97" s="38"/>
      <c r="H97" s="38"/>
    </row>
  </sheetData>
  <mergeCells count="8">
    <mergeCell ref="C83:D83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2021-03-22T19:29:03Z</dcterms:modified>
</cp:coreProperties>
</file>